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715" activeTab="2"/>
  </bookViews>
  <sheets>
    <sheet name="Mank" sheetId="1" r:id="rId1"/>
    <sheet name="Gradaran" sheetId="2" r:id="rId2"/>
    <sheet name="lernacor" sheetId="3" r:id="rId3"/>
    <sheet name="Dproc (2)" sheetId="4" r:id="rId4"/>
  </sheets>
  <definedNames/>
  <calcPr fullCalcOnLoad="1"/>
</workbook>
</file>

<file path=xl/sharedStrings.xml><?xml version="1.0" encoding="utf-8"?>
<sst xmlns="http://schemas.openxmlformats.org/spreadsheetml/2006/main" count="150" uniqueCount="106">
  <si>
    <t xml:space="preserve">     </t>
  </si>
  <si>
    <t>¸³ëïÇ³ñ³Ï</t>
  </si>
  <si>
    <t>ºñ³ÅÇßï</t>
  </si>
  <si>
    <t xml:space="preserve">úï³ñ É»½íÇ ¹³ëï. </t>
  </si>
  <si>
    <t>îÝûñ»Ý</t>
  </si>
  <si>
    <t>Ø»Ãá¹Çëï</t>
  </si>
  <si>
    <t>¶ÉË. Ñ³ßí³å³Ñ</t>
  </si>
  <si>
    <t>¸³ëï. û·Ý³Ï³Ý</t>
  </si>
  <si>
    <t>îÝï»ëí³ñ</t>
  </si>
  <si>
    <t>ÊáÑ³ñ³ñ</t>
  </si>
  <si>
    <t>ÊáÑ³ñ³ñÇ û·Ý³Ï³Ý</t>
  </si>
  <si>
    <t xml:space="preserve">Èí³óù³ñ³ñ ¨ ³ñ¹áõÏáÕ </t>
  </si>
  <si>
    <t>øáõÛñ</t>
  </si>
  <si>
    <t>Ð³ßí³å³Ñ</t>
  </si>
  <si>
    <t>²í³· ·ñ³¹³ñ³Ý³í³ñ</t>
  </si>
  <si>
    <t>¶ñ³¹³ñ³Ý³í³ñ</t>
  </si>
  <si>
    <t>Ð³í³ù³ñ³ñ</t>
  </si>
  <si>
    <t xml:space="preserve"> ì³ñÓ³ïñáõÃÛ³Ý ã³÷Á ë³ÑÙ³Ý»É Áëï Ù³ëÝ³·ÇïáõÃÛáõÝÝ»ñÇ </t>
  </si>
  <si>
    <t xml:space="preserve">    </t>
  </si>
  <si>
    <t xml:space="preserve">1.àõëáõóÇãÝ»ñÇ Ù»Ï ¹ñáõÛùÇ í³ñÓ³ã³÷Á Áëï ëï³ÅÇ ¨ ÏñÃáõÃÛ³Ý </t>
  </si>
  <si>
    <t xml:space="preserve">0-8 ï³ñÇ /ÙÇçÇÝ Ù³ëÝ³·Çï³Ï³Ý /  </t>
  </si>
  <si>
    <t xml:space="preserve">9-15 ï³ñÇ / ÙÇçÇÝ Ù³ëÝ³·Çï³Ï³Ý / </t>
  </si>
  <si>
    <t>16-Çó µ³ñÓñ /µ³ñÓñ³·áõÛÝ ÏñÃáõÃÛ³Ùµ /</t>
  </si>
  <si>
    <t>Հավաքարար</t>
  </si>
  <si>
    <t>ÀÝ¹³Ù»ÝÁ</t>
  </si>
  <si>
    <t>êå³ëù Éí³óáÕ</t>
  </si>
  <si>
    <t>Ð³ëïÇùÝ»ñÇ ³Ýí³ÝáõÙÁ</t>
  </si>
  <si>
    <t>Ð³ëïÇù³ÛÇÝ ÙÇ³íáñ</t>
  </si>
  <si>
    <t>ä³ßïáÝ³ÛÇÝ ¹ñáõÛù³ã³÷                 /ÐÐ ¹ñ³Ù/ÑÇÝ</t>
  </si>
  <si>
    <t>2.²ßË³ï³Ï³½ÙÇ Ñ³ëïÇù³óáõó³ÏÁ ¨ å³ßïáÝ³ÛÇÝ ¹ñáõÛù³ã³÷»ñÁ</t>
  </si>
  <si>
    <t xml:space="preserve">       § ø³ç³ñ³ÝÇ ÃÇí 1 Ù³ÝÏ³å³ñï»½¦ Ðà²Î</t>
  </si>
  <si>
    <t>Տնտեսվար</t>
  </si>
  <si>
    <t>Կաթսայատան բանվոր</t>
  </si>
  <si>
    <t>¶ÉË. h³ßí³å³Ñ</t>
  </si>
  <si>
    <t>¸ñáõÛùÇ ã³÷Á/Ýáñ/</t>
  </si>
  <si>
    <t>¸ñáõÛùÁ Áëï ëï³ÅÇ</t>
  </si>
  <si>
    <t>¶áñÍ³í³ñ</t>
  </si>
  <si>
    <t>àõëÙ³ëí³ñ</t>
  </si>
  <si>
    <t>Պարուսույց</t>
  </si>
  <si>
    <t>Սպորտ հրահանգիչ</t>
  </si>
  <si>
    <r>
      <t>1.</t>
    </r>
    <r>
      <rPr>
        <sz val="7"/>
        <rFont val="Arial Armenian"/>
        <family val="2"/>
      </rPr>
      <t xml:space="preserve">      </t>
    </r>
    <r>
      <rPr>
        <sz val="11"/>
        <rFont val="Arial Armenian"/>
        <family val="2"/>
      </rPr>
      <t>²ÝÑ³ï³Ï³Ý    ------      18/ï³ëÝáõÃ/ Å³Ù</t>
    </r>
  </si>
  <si>
    <r>
      <t>2.</t>
    </r>
    <r>
      <rPr>
        <sz val="7"/>
        <rFont val="Arial Armenian"/>
        <family val="2"/>
      </rPr>
      <t xml:space="preserve">      </t>
    </r>
    <r>
      <rPr>
        <sz val="11"/>
        <rFont val="Arial Armenian"/>
        <family val="2"/>
      </rPr>
      <t>ÊÙµ³Ï³ÛÇÝ      ------       16/ï³ëí»ó/ Å³Ù</t>
    </r>
  </si>
  <si>
    <r>
      <t>3.</t>
    </r>
    <r>
      <rPr>
        <sz val="7"/>
        <rFont val="Arial Armenian"/>
        <family val="2"/>
      </rPr>
      <t xml:space="preserve">      </t>
    </r>
    <r>
      <rPr>
        <sz val="11"/>
        <rFont val="Arial Armenian"/>
        <family val="2"/>
      </rPr>
      <t>ÎáÝó»ñïÙ»Ûëï ------      18/ï³ëÝáõÃ/ Å³Ù</t>
    </r>
  </si>
  <si>
    <t>համակարգչի օպերատոր</t>
  </si>
  <si>
    <t>Մանկապարտեզի վարիչ</t>
  </si>
  <si>
    <t>հաշվապահ</t>
  </si>
  <si>
    <t>դաստիարակ</t>
  </si>
  <si>
    <t>դաստիարակի օգնական</t>
  </si>
  <si>
    <t>խոհարար</t>
  </si>
  <si>
    <t>օժանդակ բանվոր</t>
  </si>
  <si>
    <t>¹³ë³Å³Ù»ñÇ</t>
  </si>
  <si>
    <r>
      <t xml:space="preserve"> ,,</t>
    </r>
    <r>
      <rPr>
        <sz val="11"/>
        <rFont val="Arial Armenian"/>
        <family val="2"/>
      </rPr>
      <t xml:space="preserve">ø³ç³ñ³ÝÇ Ù³ÝÏ³Ï³Ý ³ñí»ëïÇ ¹åñáó,,Ðà²Î-áõÙ ë³ÑÙ³Ý»É1/Ù»Ï/  ¹ñáõÛùÁ  Áëï </t>
    </r>
  </si>
  <si>
    <t xml:space="preserve">                   ,,Լեռնաձորի մանկապարտեզ,, ՀՈԱԿ </t>
  </si>
  <si>
    <t>§ø³ç³ñ³ÝÇ  ³ñí»ëïÇ ¹åñáó¦Ðà²Î</t>
  </si>
  <si>
    <t>¶ñ³¹³ñ³Ý³í³ñ/Լեռնաձոր/</t>
  </si>
  <si>
    <t>¶ñ³¹³ñ³Ý³í³ñ/Գեղի/</t>
  </si>
  <si>
    <t xml:space="preserve">   §ø³ç³ñ³ÝÇ ÃÇí 1  Ù³ÝÏ³å³ñï»½¦ Ðà²Î-Ç ¹³ëïÇ³ñ³ÏÇ 1/Ù»Ï/ ¹ñáõÛùÁ ë³ÑÙ³Ý»É 9/ինը/ Å³Ù </t>
  </si>
  <si>
    <t>Դռնապան</t>
  </si>
  <si>
    <t>¸ñáõÛùÇ ã³÷Á/Ýախկին/</t>
  </si>
  <si>
    <t>ä³ßïáÝ³ÛÇÝ ¹ñáõÛù³ã³÷                 /ÐÐ ¹ñ³Ù/    Ýáñ</t>
  </si>
  <si>
    <t>ä³ßïáÝ³ÛÇÝ     ¹ñáõÛù³ã³÷         /ÐÐ ¹ñ³Ù/ Ýախկին</t>
  </si>
  <si>
    <t>ä³ßïáÝ³ÛÇÝ ¹ñáõÛù³ã³÷ /ÐÐ ¹ñ³Ù/         Ýáñ</t>
  </si>
  <si>
    <t>ä³ßïáÝ³ÛÇÝ ¹ñáõÛù³ã³÷                 /ÐÐ ¹ñ³Ù/          Ýախկին</t>
  </si>
  <si>
    <t>ä³ßïáÝ³ÛÇÝ ¹ñáõÛù³ã³÷                 /ÐÐ ¹ñ³Ù/                           Ýáñ</t>
  </si>
  <si>
    <t>Բարձրացում 30% ամսական</t>
  </si>
  <si>
    <t>Բարձրացում Տարեկան</t>
  </si>
  <si>
    <t>Ընդամենը</t>
  </si>
  <si>
    <t>Տարբերություն ամսական</t>
  </si>
  <si>
    <t>Տարբերություն տարեկան</t>
  </si>
  <si>
    <t>Կոմունալ</t>
  </si>
  <si>
    <t>Ամսական 10%</t>
  </si>
  <si>
    <t>Ընդամենը ամսական</t>
  </si>
  <si>
    <t>Տարեկան</t>
  </si>
  <si>
    <t>Ամսական</t>
  </si>
  <si>
    <t>2020թ. Համար</t>
  </si>
  <si>
    <t>Ընդհանուր</t>
  </si>
  <si>
    <t>Ամսական ԱԱՀ</t>
  </si>
  <si>
    <t>Ընդամենը Տարեկան</t>
  </si>
  <si>
    <t>Ընդամենը          Հին</t>
  </si>
  <si>
    <t>Ընդամենը            Նոր</t>
  </si>
  <si>
    <t>Ընդամենը          Նախկին</t>
  </si>
  <si>
    <t>Բարձրացում 20% ամսական</t>
  </si>
  <si>
    <t xml:space="preserve">1. ²ßË³ï³Ï³½ÙÇ Ãí³ù³Ý³ÏÁ`16 </t>
  </si>
  <si>
    <t>Բարձրացում 10% ամսական</t>
  </si>
  <si>
    <t>ä³ßïáÝ³ÛÇÝ ¹ñáõÛù³ã³÷                 /ÐÐ ¹ñ³Ù/ նախկին</t>
  </si>
  <si>
    <t xml:space="preserve"> Հավելված 6</t>
  </si>
  <si>
    <t xml:space="preserve">ՀՀ Սյունիքի մարզի Քաջարան համայնքի </t>
  </si>
  <si>
    <t xml:space="preserve"> Հավելված 3</t>
  </si>
  <si>
    <t xml:space="preserve"> Հավելված 5</t>
  </si>
  <si>
    <t>,,øաջարանի գրադարանային միավորում,,ՀՈԱԿ</t>
  </si>
  <si>
    <t>ä³ßïáÝ³ÛÇÝ     ¹ñáõÛù³ã³÷         /ÐÐ ¹ñ³Ù/  նախկին</t>
  </si>
  <si>
    <t>ä³ßïáÝ³ÛÇÝ    
     ¹ñáõÛù³ã³÷         /ÐÐ ¹ñ³Ù/  
նոր</t>
  </si>
  <si>
    <t xml:space="preserve"> Հավելված 4</t>
  </si>
  <si>
    <t>Հսկիչ-բակապան</t>
  </si>
  <si>
    <t>Լոգոպեդ-լեզվաբան</t>
  </si>
  <si>
    <t xml:space="preserve">  ավագանու 2022թ.-ի</t>
  </si>
  <si>
    <t>Հոգեբան</t>
  </si>
  <si>
    <t>1. ²ßË³ï³Ï³½ÙÇ Ãí³ù³Ý³ÏÁ`8</t>
  </si>
  <si>
    <t>Գործավար</t>
  </si>
  <si>
    <t>1. ²ßË³ï³Ï³½ÙÇ Ãí³ù³Ý³ÏÁ`33</t>
  </si>
  <si>
    <t xml:space="preserve"> դեկտեմբերի   27-ի թիվ   25 -Ա որոշման</t>
  </si>
  <si>
    <t xml:space="preserve"> դեկտեմբերի    27-ի թիվ  25 -Ա որոշման</t>
  </si>
  <si>
    <t xml:space="preserve"> դեկտեմբերի 27 -ի թիվ   25 -Ա որոշման</t>
  </si>
  <si>
    <t xml:space="preserve"> դեկտեմբերի  27 -ի թիվ   25 -Ա որոշման</t>
  </si>
  <si>
    <t>ՀԱՄԱՅՆՔԻ ՂԵԿԱՎԱՐ՝                           Մ.ՓԱՐԱՄԱԶՅԱՆ</t>
  </si>
  <si>
    <t>1. ²ßË³ï³Ï³½ÙÇ Ãí³ù³Ý³ÏÁ`48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</si>
</sst>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############0"/>
    <numFmt numFmtId="183" formatCode="_(* #,##0.000_);_(* \(#,##0.0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"/>
    <numFmt numFmtId="195" formatCode="_(* #,##0.0000_);_(* \(#,##0.0000\);_(* &quot;-&quot;??_);_(@_)"/>
    <numFmt numFmtId="196" formatCode="#,###,###,###,##0"/>
  </numFmts>
  <fonts count="51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sz val="12"/>
      <name val="Arial Armenian"/>
      <family val="2"/>
    </font>
    <font>
      <sz val="9"/>
      <name val="Arial Armenian"/>
      <family val="2"/>
    </font>
    <font>
      <sz val="14"/>
      <name val="Arial Armenian"/>
      <family val="2"/>
    </font>
    <font>
      <sz val="11"/>
      <name val="Arial Armenian"/>
      <family val="2"/>
    </font>
    <font>
      <sz val="7"/>
      <name val="Arial Armenian"/>
      <family val="2"/>
    </font>
    <font>
      <b/>
      <sz val="12"/>
      <name val="Arial Armenian"/>
      <family val="2"/>
    </font>
    <font>
      <sz val="10"/>
      <name val="Arial LatArm"/>
      <family val="2"/>
    </font>
    <font>
      <b/>
      <sz val="10"/>
      <name val="Arial Armenian"/>
      <family val="2"/>
    </font>
    <font>
      <b/>
      <sz val="12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ahoma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81" fontId="4" fillId="0" borderId="10" xfId="58" applyNumberFormat="1" applyFont="1" applyBorder="1" applyAlignment="1">
      <alignment horizontal="center" vertical="center"/>
    </xf>
    <xf numFmtId="181" fontId="1" fillId="0" borderId="0" xfId="58" applyNumberFormat="1" applyFont="1" applyAlignment="1">
      <alignment/>
    </xf>
    <xf numFmtId="181" fontId="1" fillId="0" borderId="10" xfId="58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6"/>
    </xf>
    <xf numFmtId="0" fontId="3" fillId="0" borderId="0" xfId="0" applyFont="1" applyAlignment="1">
      <alignment horizontal="left" indent="4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81" fontId="3" fillId="0" borderId="10" xfId="58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181" fontId="3" fillId="0" borderId="10" xfId="58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181" fontId="4" fillId="0" borderId="0" xfId="58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181" fontId="3" fillId="0" borderId="10" xfId="58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181" fontId="1" fillId="0" borderId="10" xfId="58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81" fontId="1" fillId="33" borderId="10" xfId="58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81" fontId="4" fillId="0" borderId="10" xfId="58" applyNumberFormat="1" applyFont="1" applyBorder="1" applyAlignment="1">
      <alignment horizontal="center" vertical="center" wrapText="1"/>
    </xf>
    <xf numFmtId="181" fontId="3" fillId="0" borderId="15" xfId="0" applyNumberFormat="1" applyFont="1" applyBorder="1" applyAlignment="1">
      <alignment horizontal="center" vertical="center" wrapText="1"/>
    </xf>
    <xf numFmtId="181" fontId="1" fillId="0" borderId="10" xfId="58" applyNumberFormat="1" applyFont="1" applyBorder="1" applyAlignment="1">
      <alignment/>
    </xf>
    <xf numFmtId="181" fontId="4" fillId="0" borderId="0" xfId="58" applyNumberFormat="1" applyFont="1" applyBorder="1" applyAlignment="1">
      <alignment horizontal="center"/>
    </xf>
    <xf numFmtId="49" fontId="49" fillId="0" borderId="0" xfId="0" applyNumberFormat="1" applyFont="1" applyFill="1" applyBorder="1" applyAlignment="1" applyProtection="1">
      <alignment horizontal="left" vertical="top" wrapText="1" shrinkToFit="1" readingOrder="1"/>
      <protection/>
    </xf>
    <xf numFmtId="181" fontId="0" fillId="0" borderId="0" xfId="58" applyNumberFormat="1" applyFont="1" applyAlignment="1">
      <alignment/>
    </xf>
    <xf numFmtId="0" fontId="0" fillId="0" borderId="0" xfId="0" applyFont="1" applyAlignment="1">
      <alignment/>
    </xf>
    <xf numFmtId="49" fontId="50" fillId="0" borderId="0" xfId="0" applyNumberFormat="1" applyFont="1" applyFill="1" applyBorder="1" applyAlignment="1" applyProtection="1">
      <alignment horizontal="left" vertical="top" wrapText="1" shrinkToFit="1" readingOrder="1"/>
      <protection/>
    </xf>
    <xf numFmtId="181" fontId="0" fillId="0" borderId="0" xfId="58" applyNumberFormat="1" applyFont="1" applyAlignment="1">
      <alignment/>
    </xf>
    <xf numFmtId="0" fontId="1" fillId="0" borderId="0" xfId="0" applyFont="1" applyBorder="1" applyAlignment="1">
      <alignment horizontal="center"/>
    </xf>
    <xf numFmtId="181" fontId="1" fillId="0" borderId="0" xfId="58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81" fontId="1" fillId="0" borderId="0" xfId="58" applyNumberFormat="1" applyFont="1" applyBorder="1" applyAlignment="1">
      <alignment horizontal="center"/>
    </xf>
    <xf numFmtId="181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1" fontId="1" fillId="0" borderId="0" xfId="58" applyNumberFormat="1" applyFont="1" applyBorder="1" applyAlignment="1">
      <alignment horizontal="center" vertical="center" wrapText="1"/>
    </xf>
    <xf numFmtId="181" fontId="3" fillId="0" borderId="10" xfId="58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181" fontId="4" fillId="0" borderId="15" xfId="58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81" fontId="1" fillId="0" borderId="10" xfId="58" applyNumberFormat="1" applyFont="1" applyBorder="1" applyAlignment="1">
      <alignment vertical="center" wrapText="1"/>
    </xf>
    <xf numFmtId="181" fontId="1" fillId="33" borderId="10" xfId="58" applyNumberFormat="1" applyFont="1" applyFill="1" applyBorder="1" applyAlignment="1">
      <alignment vertical="center" wrapText="1"/>
    </xf>
    <xf numFmtId="49" fontId="49" fillId="0" borderId="0" xfId="0" applyNumberFormat="1" applyFont="1" applyFill="1" applyBorder="1" applyAlignment="1" applyProtection="1">
      <alignment horizontal="center" vertical="top" wrapText="1" shrinkToFit="1" readingOrder="1"/>
      <protection/>
    </xf>
    <xf numFmtId="181" fontId="0" fillId="0" borderId="0" xfId="58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81" fontId="10" fillId="0" borderId="10" xfId="0" applyNumberFormat="1" applyFont="1" applyBorder="1" applyAlignment="1">
      <alignment vertical="center" wrapText="1"/>
    </xf>
    <xf numFmtId="181" fontId="10" fillId="0" borderId="10" xfId="58" applyNumberFormat="1" applyFont="1" applyBorder="1" applyAlignment="1">
      <alignment horizontal="center" vertical="center" wrapText="1"/>
    </xf>
    <xf numFmtId="181" fontId="10" fillId="0" borderId="10" xfId="0" applyNumberFormat="1" applyFont="1" applyBorder="1" applyAlignment="1">
      <alignment horizontal="center" vertical="center" wrapText="1"/>
    </xf>
    <xf numFmtId="181" fontId="10" fillId="0" borderId="0" xfId="58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81" fontId="8" fillId="0" borderId="10" xfId="58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181" fontId="8" fillId="0" borderId="1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181" fontId="1" fillId="0" borderId="15" xfId="58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6"/>
  <sheetViews>
    <sheetView zoomScale="115" zoomScaleNormal="115" zoomScalePageLayoutView="0" workbookViewId="0" topLeftCell="A12">
      <selection activeCell="E35" sqref="E35"/>
    </sheetView>
  </sheetViews>
  <sheetFormatPr defaultColWidth="9.140625" defaultRowHeight="12.75"/>
  <cols>
    <col min="1" max="1" width="1.57421875" style="1" customWidth="1"/>
    <col min="2" max="2" width="22.7109375" style="1" customWidth="1"/>
    <col min="3" max="3" width="20.00390625" style="73" bestFit="1" customWidth="1"/>
    <col min="4" max="4" width="17.57421875" style="1" customWidth="1"/>
    <col min="5" max="5" width="19.57421875" style="1" customWidth="1"/>
    <col min="6" max="7" width="14.140625" style="1" hidden="1" customWidth="1"/>
    <col min="8" max="8" width="13.140625" style="1" hidden="1" customWidth="1"/>
    <col min="9" max="9" width="12.7109375" style="1" hidden="1" customWidth="1"/>
    <col min="10" max="10" width="11.421875" style="1" bestFit="1" customWidth="1"/>
    <col min="11" max="16384" width="9.140625" style="1" customWidth="1"/>
  </cols>
  <sheetData>
    <row r="1" spans="3:5" ht="15" customHeight="1">
      <c r="C1" s="98" t="s">
        <v>87</v>
      </c>
      <c r="D1" s="98"/>
      <c r="E1" s="98"/>
    </row>
    <row r="2" spans="3:5" ht="15" customHeight="1">
      <c r="C2" s="99" t="s">
        <v>86</v>
      </c>
      <c r="D2" s="99"/>
      <c r="E2" s="99"/>
    </row>
    <row r="3" spans="3:5" ht="15" customHeight="1">
      <c r="C3" s="98" t="s">
        <v>95</v>
      </c>
      <c r="D3" s="98"/>
      <c r="E3" s="98"/>
    </row>
    <row r="4" spans="3:5" ht="15" customHeight="1">
      <c r="C4" s="98" t="s">
        <v>100</v>
      </c>
      <c r="D4" s="98"/>
      <c r="E4" s="98"/>
    </row>
    <row r="5" spans="1:7" ht="18">
      <c r="A5" s="103" t="s">
        <v>30</v>
      </c>
      <c r="B5" s="103"/>
      <c r="C5" s="103"/>
      <c r="D5" s="103"/>
      <c r="E5" s="103"/>
      <c r="F5" s="3"/>
      <c r="G5" s="3"/>
    </row>
    <row r="6" spans="1:7" ht="18">
      <c r="A6" s="3"/>
      <c r="B6" s="3"/>
      <c r="C6" s="3"/>
      <c r="D6" s="3"/>
      <c r="E6" s="3"/>
      <c r="F6" s="3"/>
      <c r="G6" s="3"/>
    </row>
    <row r="7" spans="1:7" ht="15.75" customHeight="1">
      <c r="A7" s="100" t="s">
        <v>99</v>
      </c>
      <c r="B7" s="100"/>
      <c r="C7" s="100"/>
      <c r="D7" s="100"/>
      <c r="E7" s="100"/>
      <c r="F7" s="2"/>
      <c r="G7" s="2"/>
    </row>
    <row r="8" spans="1:7" ht="12.75">
      <c r="A8" s="100" t="s">
        <v>29</v>
      </c>
      <c r="B8" s="100"/>
      <c r="C8" s="100"/>
      <c r="D8" s="100"/>
      <c r="E8" s="100"/>
      <c r="F8" s="2"/>
      <c r="G8" s="2"/>
    </row>
    <row r="9" spans="2:7" ht="15">
      <c r="B9" s="102"/>
      <c r="C9" s="102"/>
      <c r="E9" s="4"/>
      <c r="F9" s="4"/>
      <c r="G9" s="4"/>
    </row>
    <row r="11" spans="1:7" ht="28.5" customHeight="1">
      <c r="A11" s="101" t="s">
        <v>56</v>
      </c>
      <c r="B11" s="101"/>
      <c r="C11" s="101"/>
      <c r="D11" s="101"/>
      <c r="E11" s="101"/>
      <c r="F11" s="67"/>
      <c r="G11" s="67"/>
    </row>
    <row r="12" ht="12.75">
      <c r="A12" s="1" t="s">
        <v>0</v>
      </c>
    </row>
    <row r="14" spans="2:9" ht="15" customHeight="1">
      <c r="B14" s="104" t="s">
        <v>26</v>
      </c>
      <c r="C14" s="104" t="s">
        <v>27</v>
      </c>
      <c r="D14" s="104" t="s">
        <v>60</v>
      </c>
      <c r="E14" s="104" t="s">
        <v>61</v>
      </c>
      <c r="F14" s="104" t="s">
        <v>80</v>
      </c>
      <c r="G14" s="104" t="s">
        <v>79</v>
      </c>
      <c r="H14" s="106" t="s">
        <v>64</v>
      </c>
      <c r="I14" s="106" t="s">
        <v>65</v>
      </c>
    </row>
    <row r="15" spans="2:9" ht="42" customHeight="1">
      <c r="B15" s="105"/>
      <c r="C15" s="105"/>
      <c r="D15" s="105"/>
      <c r="E15" s="105"/>
      <c r="F15" s="105"/>
      <c r="G15" s="105"/>
      <c r="H15" s="106"/>
      <c r="I15" s="106"/>
    </row>
    <row r="16" spans="2:9" ht="15" customHeight="1">
      <c r="B16" s="48" t="s">
        <v>4</v>
      </c>
      <c r="C16" s="45">
        <v>1</v>
      </c>
      <c r="D16" s="74">
        <v>260000</v>
      </c>
      <c r="E16" s="74">
        <v>260000</v>
      </c>
      <c r="F16" s="43">
        <f>+C16*D16</f>
        <v>260000</v>
      </c>
      <c r="G16" s="43">
        <f>+C16*E16</f>
        <v>260000</v>
      </c>
      <c r="H16" s="43">
        <f>+G16-F16</f>
        <v>0</v>
      </c>
      <c r="I16" s="43">
        <f>+H16*12</f>
        <v>0</v>
      </c>
    </row>
    <row r="17" spans="2:9" ht="15" customHeight="1">
      <c r="B17" s="44" t="s">
        <v>5</v>
      </c>
      <c r="C17" s="45">
        <v>1</v>
      </c>
      <c r="D17" s="74">
        <v>189000</v>
      </c>
      <c r="E17" s="74">
        <v>189000</v>
      </c>
      <c r="F17" s="43">
        <f aca="true" t="shared" si="0" ref="F17:F36">+C17*D17</f>
        <v>189000</v>
      </c>
      <c r="G17" s="43">
        <f aca="true" t="shared" si="1" ref="G17:G34">+C17*E17</f>
        <v>189000</v>
      </c>
      <c r="H17" s="43">
        <f aca="true" t="shared" si="2" ref="H17:H34">+G17-F17</f>
        <v>0</v>
      </c>
      <c r="I17" s="43">
        <f aca="true" t="shared" si="3" ref="I17:I34">+H17*12</f>
        <v>0</v>
      </c>
    </row>
    <row r="18" spans="2:9" ht="15" customHeight="1">
      <c r="B18" s="42" t="s">
        <v>6</v>
      </c>
      <c r="C18" s="45">
        <v>1</v>
      </c>
      <c r="D18" s="74">
        <v>182000</v>
      </c>
      <c r="E18" s="74">
        <v>182000</v>
      </c>
      <c r="F18" s="43">
        <f t="shared" si="0"/>
        <v>182000</v>
      </c>
      <c r="G18" s="43">
        <f t="shared" si="1"/>
        <v>182000</v>
      </c>
      <c r="H18" s="43">
        <f t="shared" si="2"/>
        <v>0</v>
      </c>
      <c r="I18" s="43">
        <f t="shared" si="3"/>
        <v>0</v>
      </c>
    </row>
    <row r="19" spans="2:9" ht="15" customHeight="1">
      <c r="B19" s="46" t="s">
        <v>1</v>
      </c>
      <c r="C19" s="46">
        <v>6.25</v>
      </c>
      <c r="D19" s="75">
        <v>197000</v>
      </c>
      <c r="E19" s="75">
        <v>197000</v>
      </c>
      <c r="F19" s="43">
        <f t="shared" si="0"/>
        <v>1231250</v>
      </c>
      <c r="G19" s="43">
        <f t="shared" si="1"/>
        <v>1231250</v>
      </c>
      <c r="H19" s="43">
        <f t="shared" si="2"/>
        <v>0</v>
      </c>
      <c r="I19" s="43">
        <f t="shared" si="3"/>
        <v>0</v>
      </c>
    </row>
    <row r="20" spans="2:9" ht="15" customHeight="1">
      <c r="B20" s="42" t="s">
        <v>2</v>
      </c>
      <c r="C20" s="42">
        <v>1.25</v>
      </c>
      <c r="D20" s="74">
        <v>120000</v>
      </c>
      <c r="E20" s="74">
        <v>120000</v>
      </c>
      <c r="F20" s="43">
        <f t="shared" si="0"/>
        <v>150000</v>
      </c>
      <c r="G20" s="43">
        <f t="shared" si="1"/>
        <v>150000</v>
      </c>
      <c r="H20" s="43">
        <f t="shared" si="2"/>
        <v>0</v>
      </c>
      <c r="I20" s="43">
        <f t="shared" si="3"/>
        <v>0</v>
      </c>
    </row>
    <row r="21" spans="2:9" ht="15" customHeight="1">
      <c r="B21" s="44" t="s">
        <v>3</v>
      </c>
      <c r="C21" s="44">
        <v>0.5</v>
      </c>
      <c r="D21" s="74">
        <v>143000</v>
      </c>
      <c r="E21" s="74">
        <v>143000</v>
      </c>
      <c r="F21" s="43">
        <f t="shared" si="0"/>
        <v>71500</v>
      </c>
      <c r="G21" s="43">
        <f t="shared" si="1"/>
        <v>71500</v>
      </c>
      <c r="H21" s="43">
        <f t="shared" si="2"/>
        <v>0</v>
      </c>
      <c r="I21" s="43">
        <f t="shared" si="3"/>
        <v>0</v>
      </c>
    </row>
    <row r="22" spans="2:9" ht="15" customHeight="1">
      <c r="B22" s="49" t="s">
        <v>7</v>
      </c>
      <c r="C22" s="50">
        <v>5.9</v>
      </c>
      <c r="D22" s="75">
        <v>130000</v>
      </c>
      <c r="E22" s="75">
        <v>130000</v>
      </c>
      <c r="F22" s="43">
        <f t="shared" si="0"/>
        <v>767000</v>
      </c>
      <c r="G22" s="43">
        <f t="shared" si="1"/>
        <v>767000</v>
      </c>
      <c r="H22" s="43">
        <f t="shared" si="2"/>
        <v>0</v>
      </c>
      <c r="I22" s="43">
        <f t="shared" si="3"/>
        <v>0</v>
      </c>
    </row>
    <row r="23" spans="2:9" ht="15" customHeight="1">
      <c r="B23" s="44" t="s">
        <v>8</v>
      </c>
      <c r="C23" s="45">
        <v>2</v>
      </c>
      <c r="D23" s="74">
        <v>125000</v>
      </c>
      <c r="E23" s="74">
        <v>125000</v>
      </c>
      <c r="F23" s="43">
        <f t="shared" si="0"/>
        <v>250000</v>
      </c>
      <c r="G23" s="43">
        <f t="shared" si="1"/>
        <v>250000</v>
      </c>
      <c r="H23" s="43">
        <f t="shared" si="2"/>
        <v>0</v>
      </c>
      <c r="I23" s="43">
        <f t="shared" si="3"/>
        <v>0</v>
      </c>
    </row>
    <row r="24" spans="2:9" ht="12.75">
      <c r="B24" s="44" t="s">
        <v>9</v>
      </c>
      <c r="C24" s="45">
        <v>1</v>
      </c>
      <c r="D24" s="74">
        <v>143000</v>
      </c>
      <c r="E24" s="74">
        <v>143000</v>
      </c>
      <c r="F24" s="43">
        <f t="shared" si="0"/>
        <v>143000</v>
      </c>
      <c r="G24" s="43">
        <f t="shared" si="1"/>
        <v>143000</v>
      </c>
      <c r="H24" s="43">
        <f t="shared" si="2"/>
        <v>0</v>
      </c>
      <c r="I24" s="43">
        <f t="shared" si="3"/>
        <v>0</v>
      </c>
    </row>
    <row r="25" spans="2:9" ht="15" customHeight="1">
      <c r="B25" s="44" t="s">
        <v>10</v>
      </c>
      <c r="C25" s="45">
        <v>1</v>
      </c>
      <c r="D25" s="74">
        <v>138000</v>
      </c>
      <c r="E25" s="74">
        <v>138000</v>
      </c>
      <c r="F25" s="43">
        <f t="shared" si="0"/>
        <v>138000</v>
      </c>
      <c r="G25" s="43">
        <f t="shared" si="1"/>
        <v>138000</v>
      </c>
      <c r="H25" s="43">
        <f t="shared" si="2"/>
        <v>0</v>
      </c>
      <c r="I25" s="43">
        <f t="shared" si="3"/>
        <v>0</v>
      </c>
    </row>
    <row r="26" spans="2:9" ht="15" customHeight="1">
      <c r="B26" s="44" t="s">
        <v>25</v>
      </c>
      <c r="C26" s="45">
        <v>1</v>
      </c>
      <c r="D26" s="74">
        <v>125000</v>
      </c>
      <c r="E26" s="74">
        <v>125000</v>
      </c>
      <c r="F26" s="43">
        <f t="shared" si="0"/>
        <v>125000</v>
      </c>
      <c r="G26" s="43">
        <f t="shared" si="1"/>
        <v>125000</v>
      </c>
      <c r="H26" s="43">
        <f t="shared" si="2"/>
        <v>0</v>
      </c>
      <c r="I26" s="43">
        <f t="shared" si="3"/>
        <v>0</v>
      </c>
    </row>
    <row r="27" spans="2:9" ht="15" customHeight="1">
      <c r="B27" s="44" t="s">
        <v>11</v>
      </c>
      <c r="C27" s="45">
        <v>1</v>
      </c>
      <c r="D27" s="74">
        <v>125000</v>
      </c>
      <c r="E27" s="74">
        <v>125000</v>
      </c>
      <c r="F27" s="43">
        <f t="shared" si="0"/>
        <v>125000</v>
      </c>
      <c r="G27" s="43">
        <f t="shared" si="1"/>
        <v>125000</v>
      </c>
      <c r="H27" s="43">
        <f t="shared" si="2"/>
        <v>0</v>
      </c>
      <c r="I27" s="43">
        <f t="shared" si="3"/>
        <v>0</v>
      </c>
    </row>
    <row r="28" spans="2:9" ht="15" customHeight="1">
      <c r="B28" s="44" t="s">
        <v>12</v>
      </c>
      <c r="C28" s="45">
        <v>1</v>
      </c>
      <c r="D28" s="74">
        <v>125000</v>
      </c>
      <c r="E28" s="74">
        <v>125000</v>
      </c>
      <c r="F28" s="43">
        <f t="shared" si="0"/>
        <v>125000</v>
      </c>
      <c r="G28" s="43">
        <f t="shared" si="1"/>
        <v>125000</v>
      </c>
      <c r="H28" s="43">
        <f t="shared" si="2"/>
        <v>0</v>
      </c>
      <c r="I28" s="43">
        <f t="shared" si="3"/>
        <v>0</v>
      </c>
    </row>
    <row r="29" spans="2:9" ht="15" customHeight="1">
      <c r="B29" s="49" t="s">
        <v>23</v>
      </c>
      <c r="C29" s="50">
        <v>1</v>
      </c>
      <c r="D29" s="75">
        <v>125000</v>
      </c>
      <c r="E29" s="75">
        <v>125000</v>
      </c>
      <c r="F29" s="47">
        <f t="shared" si="0"/>
        <v>125000</v>
      </c>
      <c r="G29" s="47">
        <f t="shared" si="1"/>
        <v>125000</v>
      </c>
      <c r="H29" s="47">
        <f t="shared" si="2"/>
        <v>0</v>
      </c>
      <c r="I29" s="47">
        <f t="shared" si="3"/>
        <v>0</v>
      </c>
    </row>
    <row r="30" spans="2:9" ht="15" customHeight="1">
      <c r="B30" s="44" t="s">
        <v>57</v>
      </c>
      <c r="C30" s="45">
        <v>1</v>
      </c>
      <c r="D30" s="74">
        <v>118000</v>
      </c>
      <c r="E30" s="74">
        <v>118000</v>
      </c>
      <c r="F30" s="43">
        <f t="shared" si="0"/>
        <v>118000</v>
      </c>
      <c r="G30" s="43">
        <f t="shared" si="1"/>
        <v>118000</v>
      </c>
      <c r="H30" s="43">
        <f t="shared" si="2"/>
        <v>0</v>
      </c>
      <c r="I30" s="43">
        <f t="shared" si="3"/>
        <v>0</v>
      </c>
    </row>
    <row r="31" spans="2:9" ht="15" customHeight="1">
      <c r="B31" s="44" t="s">
        <v>32</v>
      </c>
      <c r="C31" s="45">
        <v>1</v>
      </c>
      <c r="D31" s="74">
        <v>100000</v>
      </c>
      <c r="E31" s="74">
        <v>105000</v>
      </c>
      <c r="F31" s="43">
        <f t="shared" si="0"/>
        <v>100000</v>
      </c>
      <c r="G31" s="43">
        <f t="shared" si="1"/>
        <v>105000</v>
      </c>
      <c r="H31" s="43">
        <f t="shared" si="2"/>
        <v>5000</v>
      </c>
      <c r="I31" s="43">
        <f t="shared" si="3"/>
        <v>60000</v>
      </c>
    </row>
    <row r="32" spans="2:9" ht="15" customHeight="1">
      <c r="B32" s="44" t="s">
        <v>38</v>
      </c>
      <c r="C32" s="45">
        <v>1</v>
      </c>
      <c r="D32" s="74">
        <v>148000</v>
      </c>
      <c r="E32" s="74">
        <v>148000</v>
      </c>
      <c r="F32" s="43">
        <f t="shared" si="0"/>
        <v>148000</v>
      </c>
      <c r="G32" s="43">
        <f t="shared" si="1"/>
        <v>148000</v>
      </c>
      <c r="H32" s="43">
        <f t="shared" si="2"/>
        <v>0</v>
      </c>
      <c r="I32" s="43">
        <f t="shared" si="3"/>
        <v>0</v>
      </c>
    </row>
    <row r="33" spans="2:9" ht="15" customHeight="1">
      <c r="B33" s="44" t="s">
        <v>39</v>
      </c>
      <c r="C33" s="45">
        <v>1</v>
      </c>
      <c r="D33" s="74">
        <v>148000</v>
      </c>
      <c r="E33" s="74">
        <v>154000</v>
      </c>
      <c r="F33" s="43">
        <f t="shared" si="0"/>
        <v>148000</v>
      </c>
      <c r="G33" s="43">
        <f t="shared" si="1"/>
        <v>154000</v>
      </c>
      <c r="H33" s="43">
        <f t="shared" si="2"/>
        <v>6000</v>
      </c>
      <c r="I33" s="43">
        <f t="shared" si="3"/>
        <v>72000</v>
      </c>
    </row>
    <row r="34" spans="2:9" ht="15" customHeight="1">
      <c r="B34" s="44" t="s">
        <v>94</v>
      </c>
      <c r="C34" s="45">
        <v>1</v>
      </c>
      <c r="D34" s="74">
        <v>130000</v>
      </c>
      <c r="E34" s="74">
        <v>130000</v>
      </c>
      <c r="F34" s="43">
        <f t="shared" si="0"/>
        <v>130000</v>
      </c>
      <c r="G34" s="43">
        <f t="shared" si="1"/>
        <v>130000</v>
      </c>
      <c r="H34" s="43">
        <f t="shared" si="2"/>
        <v>0</v>
      </c>
      <c r="I34" s="43">
        <f t="shared" si="3"/>
        <v>0</v>
      </c>
    </row>
    <row r="35" spans="2:9" ht="15" customHeight="1">
      <c r="B35" s="44" t="s">
        <v>98</v>
      </c>
      <c r="C35" s="45">
        <v>1</v>
      </c>
      <c r="D35" s="74">
        <v>125000</v>
      </c>
      <c r="E35" s="74">
        <f>C35*D35</f>
        <v>125000</v>
      </c>
      <c r="F35" s="43">
        <f t="shared" si="0"/>
        <v>125000</v>
      </c>
      <c r="G35" s="43"/>
      <c r="H35" s="43"/>
      <c r="I35" s="43"/>
    </row>
    <row r="36" spans="2:9" ht="15" customHeight="1">
      <c r="B36" s="44" t="s">
        <v>96</v>
      </c>
      <c r="C36" s="45">
        <v>1</v>
      </c>
      <c r="D36" s="74">
        <v>0</v>
      </c>
      <c r="E36" s="74">
        <v>130000</v>
      </c>
      <c r="F36" s="43">
        <f t="shared" si="0"/>
        <v>0</v>
      </c>
      <c r="G36" s="43"/>
      <c r="H36" s="43"/>
      <c r="I36" s="43"/>
    </row>
    <row r="37" spans="2:10" s="78" customFormat="1" ht="12.75">
      <c r="B37" s="79" t="s">
        <v>24</v>
      </c>
      <c r="C37" s="80"/>
      <c r="D37" s="81">
        <f>SUM(D16:D36)</f>
        <v>2896000</v>
      </c>
      <c r="E37" s="81">
        <f>SUM(E16:E36)</f>
        <v>3037000</v>
      </c>
      <c r="F37" s="82">
        <f>SUM(F16:F36)</f>
        <v>4650750</v>
      </c>
      <c r="G37" s="83">
        <f>SUM(G16:G34)</f>
        <v>4536750</v>
      </c>
      <c r="H37" s="82">
        <f>SUM(H16:H34)</f>
        <v>11000</v>
      </c>
      <c r="I37" s="82">
        <f>SUM(I16:I34)</f>
        <v>132000</v>
      </c>
      <c r="J37" s="84"/>
    </row>
    <row r="39" spans="3:5" ht="12.75" hidden="1">
      <c r="C39" s="76" t="s">
        <v>73</v>
      </c>
      <c r="D39" t="s">
        <v>72</v>
      </c>
      <c r="E39" t="s">
        <v>72</v>
      </c>
    </row>
    <row r="40" spans="2:7" ht="12.75" hidden="1">
      <c r="B40" t="s">
        <v>66</v>
      </c>
      <c r="C40" s="77">
        <f>+H37</f>
        <v>11000</v>
      </c>
      <c r="D40" s="57">
        <f>+C40*12</f>
        <v>132000</v>
      </c>
      <c r="E40" s="57">
        <f>+C40*12</f>
        <v>132000</v>
      </c>
      <c r="F40" s="57"/>
      <c r="G40" s="57"/>
    </row>
    <row r="41" spans="2:7" ht="12.75" hidden="1">
      <c r="B41" t="s">
        <v>74</v>
      </c>
      <c r="C41" s="77"/>
      <c r="D41" s="57">
        <f>+C40*10</f>
        <v>110000</v>
      </c>
      <c r="E41" s="57">
        <f>+C40*10</f>
        <v>110000</v>
      </c>
      <c r="F41" s="57"/>
      <c r="G41" s="57"/>
    </row>
    <row r="42" ht="12.75" hidden="1"/>
    <row r="43" ht="12.75" hidden="1"/>
    <row r="46" spans="2:5" ht="14.25">
      <c r="B46" s="97" t="s">
        <v>104</v>
      </c>
      <c r="C46" s="97"/>
      <c r="D46" s="97"/>
      <c r="E46" s="97"/>
    </row>
  </sheetData>
  <sheetProtection/>
  <mergeCells count="18">
    <mergeCell ref="F14:F15"/>
    <mergeCell ref="G14:G15"/>
    <mergeCell ref="I14:I15"/>
    <mergeCell ref="B14:B15"/>
    <mergeCell ref="C14:C15"/>
    <mergeCell ref="D14:D15"/>
    <mergeCell ref="E14:E15"/>
    <mergeCell ref="H14:H15"/>
    <mergeCell ref="B46:E46"/>
    <mergeCell ref="C1:E1"/>
    <mergeCell ref="C2:E2"/>
    <mergeCell ref="C3:E3"/>
    <mergeCell ref="C4:E4"/>
    <mergeCell ref="A8:E8"/>
    <mergeCell ref="A7:E7"/>
    <mergeCell ref="A11:E11"/>
    <mergeCell ref="B9:C9"/>
    <mergeCell ref="A5:E5"/>
  </mergeCells>
  <printOptions/>
  <pageMargins left="0" right="0" top="0" bottom="0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3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3.7109375" style="1" customWidth="1"/>
    <col min="2" max="2" width="36.28125" style="1" customWidth="1"/>
    <col min="3" max="3" width="13.8515625" style="1" customWidth="1"/>
    <col min="4" max="4" width="0.13671875" style="1" hidden="1" customWidth="1"/>
    <col min="5" max="6" width="15.140625" style="1" customWidth="1"/>
    <col min="7" max="8" width="14.140625" style="1" hidden="1" customWidth="1"/>
    <col min="9" max="9" width="13.140625" style="1" hidden="1" customWidth="1"/>
    <col min="10" max="10" width="12.57421875" style="1" hidden="1" customWidth="1"/>
    <col min="11" max="11" width="11.421875" style="1" bestFit="1" customWidth="1"/>
    <col min="12" max="16384" width="9.140625" style="1" customWidth="1"/>
  </cols>
  <sheetData>
    <row r="1" spans="3:8" ht="18">
      <c r="C1" s="98" t="s">
        <v>88</v>
      </c>
      <c r="D1" s="98"/>
      <c r="E1" s="98"/>
      <c r="F1" s="98"/>
      <c r="G1" s="3"/>
      <c r="H1" s="3"/>
    </row>
    <row r="2" spans="3:8" ht="12.75" customHeight="1">
      <c r="C2" s="99" t="s">
        <v>86</v>
      </c>
      <c r="D2" s="99"/>
      <c r="E2" s="99"/>
      <c r="F2" s="99"/>
      <c r="G2" s="3"/>
      <c r="H2" s="3"/>
    </row>
    <row r="3" spans="3:8" ht="12.75">
      <c r="C3" s="98" t="s">
        <v>95</v>
      </c>
      <c r="D3" s="98"/>
      <c r="E3" s="98"/>
      <c r="F3" s="98"/>
      <c r="G3" s="2"/>
      <c r="H3" s="2"/>
    </row>
    <row r="4" spans="3:8" ht="12.75">
      <c r="C4" s="98" t="s">
        <v>101</v>
      </c>
      <c r="D4" s="98"/>
      <c r="E4" s="98"/>
      <c r="F4" s="98"/>
      <c r="G4" s="2"/>
      <c r="H4" s="2"/>
    </row>
    <row r="5" spans="7:8" ht="15">
      <c r="G5" s="4"/>
      <c r="H5" s="4"/>
    </row>
    <row r="6" spans="1:5" ht="41.25" customHeight="1">
      <c r="A6" s="109" t="s">
        <v>89</v>
      </c>
      <c r="B6" s="109"/>
      <c r="C6" s="109"/>
      <c r="D6" s="109"/>
      <c r="E6" s="109"/>
    </row>
    <row r="7" spans="1:8" ht="15" customHeight="1">
      <c r="A7" s="110"/>
      <c r="B7" s="110"/>
      <c r="C7" s="110"/>
      <c r="D7" s="110"/>
      <c r="E7" s="110"/>
      <c r="G7" s="67"/>
      <c r="H7" s="67"/>
    </row>
    <row r="8" spans="2:4" ht="15">
      <c r="B8" s="9"/>
      <c r="C8" s="9"/>
      <c r="D8" s="9"/>
    </row>
    <row r="9" spans="1:5" ht="12.75">
      <c r="A9" s="100" t="s">
        <v>82</v>
      </c>
      <c r="B9" s="100"/>
      <c r="C9" s="100"/>
      <c r="D9" s="100"/>
      <c r="E9" s="100"/>
    </row>
    <row r="10" spans="1:8" ht="12.75" customHeight="1">
      <c r="A10" s="100" t="s">
        <v>29</v>
      </c>
      <c r="B10" s="100"/>
      <c r="C10" s="100"/>
      <c r="D10" s="100"/>
      <c r="E10" s="100"/>
      <c r="G10" s="107"/>
      <c r="H10" s="107"/>
    </row>
    <row r="11" spans="7:8" ht="12.75">
      <c r="G11" s="107"/>
      <c r="H11" s="107"/>
    </row>
    <row r="12" spans="7:8" ht="12.75">
      <c r="G12" s="68"/>
      <c r="H12" s="68"/>
    </row>
    <row r="13" spans="1:10" ht="12.75" customHeight="1">
      <c r="A13" s="4"/>
      <c r="B13" s="104" t="s">
        <v>26</v>
      </c>
      <c r="C13" s="104" t="s">
        <v>27</v>
      </c>
      <c r="D13" s="104" t="s">
        <v>28</v>
      </c>
      <c r="E13" s="104" t="s">
        <v>84</v>
      </c>
      <c r="F13" s="104" t="s">
        <v>59</v>
      </c>
      <c r="G13" s="106" t="s">
        <v>78</v>
      </c>
      <c r="H13" s="106" t="s">
        <v>79</v>
      </c>
      <c r="I13" s="104" t="s">
        <v>81</v>
      </c>
      <c r="J13" s="104" t="s">
        <v>65</v>
      </c>
    </row>
    <row r="14" spans="1:10" ht="48" customHeight="1">
      <c r="A14" s="4"/>
      <c r="B14" s="105"/>
      <c r="C14" s="105"/>
      <c r="D14" s="105"/>
      <c r="E14" s="105"/>
      <c r="F14" s="105"/>
      <c r="G14" s="106"/>
      <c r="H14" s="106"/>
      <c r="I14" s="105"/>
      <c r="J14" s="105"/>
    </row>
    <row r="15" spans="1:10" ht="15" customHeight="1">
      <c r="A15" s="4"/>
      <c r="B15" s="22" t="s">
        <v>4</v>
      </c>
      <c r="C15" s="23">
        <v>1</v>
      </c>
      <c r="D15" s="14">
        <v>150000</v>
      </c>
      <c r="E15" s="40">
        <v>205000</v>
      </c>
      <c r="F15" s="40">
        <v>205000</v>
      </c>
      <c r="G15" s="43">
        <f>+C15*E15</f>
        <v>205000</v>
      </c>
      <c r="H15" s="43">
        <f>+F15*C15</f>
        <v>205000</v>
      </c>
      <c r="I15" s="43">
        <f>+E15*20%</f>
        <v>41000</v>
      </c>
      <c r="J15" s="43">
        <f aca="true" t="shared" si="0" ref="J15:J22">+I15*12</f>
        <v>492000</v>
      </c>
    </row>
    <row r="16" spans="1:10" ht="15.75" customHeight="1">
      <c r="A16" s="4"/>
      <c r="B16" s="24" t="s">
        <v>13</v>
      </c>
      <c r="C16" s="25">
        <v>1</v>
      </c>
      <c r="D16" s="14">
        <v>115000</v>
      </c>
      <c r="E16" s="40">
        <v>156000</v>
      </c>
      <c r="F16" s="40">
        <v>156000</v>
      </c>
      <c r="G16" s="43">
        <f aca="true" t="shared" si="1" ref="G16:G22">+C16*E16</f>
        <v>156000</v>
      </c>
      <c r="H16" s="43">
        <f aca="true" t="shared" si="2" ref="H16:H22">+F16*C16</f>
        <v>156000</v>
      </c>
      <c r="I16" s="43">
        <f aca="true" t="shared" si="3" ref="I16:I22">+E16*20%</f>
        <v>31200</v>
      </c>
      <c r="J16" s="43">
        <f t="shared" si="0"/>
        <v>374400</v>
      </c>
    </row>
    <row r="17" spans="1:10" ht="15.75" customHeight="1">
      <c r="A17" s="4"/>
      <c r="B17" s="22" t="s">
        <v>14</v>
      </c>
      <c r="C17" s="41">
        <v>3</v>
      </c>
      <c r="D17" s="14">
        <v>85000</v>
      </c>
      <c r="E17" s="40">
        <v>115000</v>
      </c>
      <c r="F17" s="40">
        <v>115000</v>
      </c>
      <c r="G17" s="43">
        <f t="shared" si="1"/>
        <v>345000</v>
      </c>
      <c r="H17" s="43">
        <f t="shared" si="2"/>
        <v>345000</v>
      </c>
      <c r="I17" s="43">
        <f t="shared" si="3"/>
        <v>23000</v>
      </c>
      <c r="J17" s="43">
        <f t="shared" si="0"/>
        <v>276000</v>
      </c>
    </row>
    <row r="18" spans="1:10" ht="17.25" customHeight="1">
      <c r="A18" s="4"/>
      <c r="B18" s="22" t="s">
        <v>15</v>
      </c>
      <c r="C18" s="14">
        <v>6</v>
      </c>
      <c r="D18" s="14">
        <v>80000</v>
      </c>
      <c r="E18" s="40">
        <v>110000</v>
      </c>
      <c r="F18" s="40">
        <v>110000</v>
      </c>
      <c r="G18" s="43">
        <f t="shared" si="1"/>
        <v>660000</v>
      </c>
      <c r="H18" s="43">
        <f>+F18*C18</f>
        <v>660000</v>
      </c>
      <c r="I18" s="43">
        <f t="shared" si="3"/>
        <v>22000</v>
      </c>
      <c r="J18" s="43">
        <f t="shared" si="0"/>
        <v>264000</v>
      </c>
    </row>
    <row r="19" spans="1:10" ht="17.25" customHeight="1">
      <c r="A19" s="4"/>
      <c r="B19" s="24" t="s">
        <v>43</v>
      </c>
      <c r="C19" s="25">
        <v>1</v>
      </c>
      <c r="D19" s="14">
        <v>80000</v>
      </c>
      <c r="E19" s="40">
        <v>110000</v>
      </c>
      <c r="F19" s="40">
        <v>110000</v>
      </c>
      <c r="G19" s="43">
        <f t="shared" si="1"/>
        <v>110000</v>
      </c>
      <c r="H19" s="43">
        <f>+F19*C19</f>
        <v>110000</v>
      </c>
      <c r="I19" s="43">
        <f t="shared" si="3"/>
        <v>22000</v>
      </c>
      <c r="J19" s="43">
        <f t="shared" si="0"/>
        <v>264000</v>
      </c>
    </row>
    <row r="20" spans="1:10" ht="17.25" customHeight="1">
      <c r="A20" s="4"/>
      <c r="B20" s="22" t="s">
        <v>16</v>
      </c>
      <c r="C20" s="23">
        <v>2</v>
      </c>
      <c r="D20" s="14">
        <v>73000</v>
      </c>
      <c r="E20" s="40">
        <v>106000</v>
      </c>
      <c r="F20" s="40">
        <v>106000</v>
      </c>
      <c r="G20" s="43">
        <f t="shared" si="1"/>
        <v>212000</v>
      </c>
      <c r="H20" s="43">
        <f>+F20*C20</f>
        <v>212000</v>
      </c>
      <c r="I20" s="43">
        <f t="shared" si="3"/>
        <v>21200</v>
      </c>
      <c r="J20" s="43">
        <f t="shared" si="0"/>
        <v>254400</v>
      </c>
    </row>
    <row r="21" spans="1:10" ht="17.25" customHeight="1">
      <c r="A21" s="4"/>
      <c r="B21" s="22" t="s">
        <v>54</v>
      </c>
      <c r="C21" s="23">
        <v>1</v>
      </c>
      <c r="D21" s="14"/>
      <c r="E21" s="40">
        <v>110000</v>
      </c>
      <c r="F21" s="40">
        <v>110000</v>
      </c>
      <c r="G21" s="43">
        <f t="shared" si="1"/>
        <v>110000</v>
      </c>
      <c r="H21" s="43">
        <f t="shared" si="2"/>
        <v>110000</v>
      </c>
      <c r="I21" s="43">
        <f t="shared" si="3"/>
        <v>22000</v>
      </c>
      <c r="J21" s="43">
        <f t="shared" si="0"/>
        <v>264000</v>
      </c>
    </row>
    <row r="22" spans="1:10" ht="17.25" customHeight="1">
      <c r="A22" s="4"/>
      <c r="B22" s="22" t="s">
        <v>55</v>
      </c>
      <c r="C22" s="23">
        <v>1</v>
      </c>
      <c r="D22" s="14"/>
      <c r="E22" s="40">
        <v>110000</v>
      </c>
      <c r="F22" s="40">
        <v>110000</v>
      </c>
      <c r="G22" s="43">
        <f t="shared" si="1"/>
        <v>110000</v>
      </c>
      <c r="H22" s="43">
        <f t="shared" si="2"/>
        <v>110000</v>
      </c>
      <c r="I22" s="43">
        <f t="shared" si="3"/>
        <v>22000</v>
      </c>
      <c r="J22" s="43">
        <f t="shared" si="0"/>
        <v>264000</v>
      </c>
    </row>
    <row r="23" spans="2:11" s="78" customFormat="1" ht="15" customHeight="1">
      <c r="B23" s="85" t="s">
        <v>24</v>
      </c>
      <c r="C23" s="86">
        <f>SUM(C15:C22)</f>
        <v>16</v>
      </c>
      <c r="D23" s="86">
        <v>583000</v>
      </c>
      <c r="E23" s="87">
        <f aca="true" t="shared" si="4" ref="E23:J23">SUM(E15:E22)</f>
        <v>1022000</v>
      </c>
      <c r="F23" s="87">
        <f t="shared" si="4"/>
        <v>1022000</v>
      </c>
      <c r="G23" s="82">
        <f t="shared" si="4"/>
        <v>1908000</v>
      </c>
      <c r="H23" s="82">
        <f t="shared" si="4"/>
        <v>1908000</v>
      </c>
      <c r="I23" s="82">
        <f t="shared" si="4"/>
        <v>204400</v>
      </c>
      <c r="J23" s="82">
        <f t="shared" si="4"/>
        <v>2452800</v>
      </c>
      <c r="K23" s="84"/>
    </row>
    <row r="25" spans="3:5" ht="12.75" hidden="1">
      <c r="C25" s="56" t="s">
        <v>73</v>
      </c>
      <c r="D25" t="s">
        <v>72</v>
      </c>
      <c r="E25" t="s">
        <v>72</v>
      </c>
    </row>
    <row r="26" spans="2:5" ht="12.75" hidden="1">
      <c r="B26" t="s">
        <v>66</v>
      </c>
      <c r="C26" s="57">
        <f>+H23-G23</f>
        <v>0</v>
      </c>
      <c r="D26" s="57">
        <f>+C26*12</f>
        <v>0</v>
      </c>
      <c r="E26" s="57">
        <f>+C26*12</f>
        <v>0</v>
      </c>
    </row>
    <row r="27" spans="2:5" ht="12.75" hidden="1">
      <c r="B27" t="s">
        <v>74</v>
      </c>
      <c r="C27" s="57"/>
      <c r="D27" s="57">
        <f>+C26*10</f>
        <v>0</v>
      </c>
      <c r="E27" s="57">
        <f>+C26*10</f>
        <v>0</v>
      </c>
    </row>
    <row r="29" spans="2:6" ht="17.25">
      <c r="B29" s="108" t="s">
        <v>104</v>
      </c>
      <c r="C29" s="108"/>
      <c r="D29" s="108"/>
      <c r="E29" s="108"/>
      <c r="F29" s="108"/>
    </row>
    <row r="31" spans="7:8" ht="12.75">
      <c r="G31"/>
      <c r="H31"/>
    </row>
    <row r="32" spans="7:8" ht="12.75">
      <c r="G32" s="57"/>
      <c r="H32" s="57"/>
    </row>
    <row r="33" spans="7:8" ht="12.75">
      <c r="G33" s="57"/>
      <c r="H33" s="57"/>
    </row>
  </sheetData>
  <sheetProtection/>
  <mergeCells count="20">
    <mergeCell ref="B29:F29"/>
    <mergeCell ref="J13:J14"/>
    <mergeCell ref="C13:C14"/>
    <mergeCell ref="D13:D14"/>
    <mergeCell ref="F13:F14"/>
    <mergeCell ref="A6:E6"/>
    <mergeCell ref="A7:E7"/>
    <mergeCell ref="A9:E9"/>
    <mergeCell ref="A10:E10"/>
    <mergeCell ref="B13:B14"/>
    <mergeCell ref="G10:G11"/>
    <mergeCell ref="C2:F2"/>
    <mergeCell ref="C3:F3"/>
    <mergeCell ref="C4:F4"/>
    <mergeCell ref="C1:F1"/>
    <mergeCell ref="I13:I14"/>
    <mergeCell ref="H10:H11"/>
    <mergeCell ref="G13:G14"/>
    <mergeCell ref="H13:H14"/>
    <mergeCell ref="E13:E14"/>
  </mergeCells>
  <printOptions/>
  <pageMargins left="0" right="0" top="0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2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1.57421875" style="1" customWidth="1"/>
    <col min="2" max="2" width="26.421875" style="1" customWidth="1"/>
    <col min="3" max="3" width="21.28125" style="1" customWidth="1"/>
    <col min="4" max="4" width="14.28125" style="1" customWidth="1"/>
    <col min="5" max="5" width="18.421875" style="1" customWidth="1"/>
    <col min="6" max="6" width="14.7109375" style="1" hidden="1" customWidth="1"/>
    <col min="7" max="7" width="14.421875" style="1" hidden="1" customWidth="1"/>
    <col min="8" max="8" width="14.140625" style="1" hidden="1" customWidth="1"/>
    <col min="9" max="16384" width="9.140625" style="1" customWidth="1"/>
  </cols>
  <sheetData>
    <row r="1" spans="3:6" ht="15" customHeight="1">
      <c r="C1" s="98" t="s">
        <v>85</v>
      </c>
      <c r="D1" s="98"/>
      <c r="E1" s="98"/>
      <c r="F1" s="98"/>
    </row>
    <row r="2" spans="3:6" ht="15" customHeight="1">
      <c r="C2" s="99" t="s">
        <v>86</v>
      </c>
      <c r="D2" s="99"/>
      <c r="E2" s="99"/>
      <c r="F2" s="99"/>
    </row>
    <row r="3" spans="3:6" ht="15" customHeight="1">
      <c r="C3" s="98" t="s">
        <v>95</v>
      </c>
      <c r="D3" s="98"/>
      <c r="E3" s="98"/>
      <c r="F3" s="98"/>
    </row>
    <row r="4" spans="3:6" ht="15" customHeight="1">
      <c r="C4" s="98" t="s">
        <v>103</v>
      </c>
      <c r="D4" s="98"/>
      <c r="E4" s="98"/>
      <c r="F4" s="98"/>
    </row>
    <row r="5" s="39" customFormat="1" ht="15">
      <c r="B5" s="39" t="s">
        <v>52</v>
      </c>
    </row>
    <row r="6" spans="1:5" ht="9" customHeight="1">
      <c r="A6" s="103"/>
      <c r="B6" s="103"/>
      <c r="C6" s="103"/>
      <c r="D6" s="103"/>
      <c r="E6" s="103"/>
    </row>
    <row r="7" spans="1:5" s="2" customFormat="1" ht="16.5" customHeight="1">
      <c r="A7" s="26"/>
      <c r="B7" s="27"/>
      <c r="C7" s="26"/>
      <c r="D7" s="26"/>
      <c r="E7" s="26"/>
    </row>
    <row r="8" spans="1:9" ht="15.75" customHeight="1">
      <c r="A8" s="100" t="s">
        <v>97</v>
      </c>
      <c r="B8" s="100"/>
      <c r="C8" s="100"/>
      <c r="D8" s="100"/>
      <c r="E8" s="100"/>
      <c r="I8" s="11"/>
    </row>
    <row r="9" spans="1:5" ht="12.75">
      <c r="A9" s="100" t="s">
        <v>29</v>
      </c>
      <c r="B9" s="100"/>
      <c r="C9" s="100"/>
      <c r="D9" s="100"/>
      <c r="E9" s="100"/>
    </row>
    <row r="10" spans="2:5" ht="15">
      <c r="B10" s="102"/>
      <c r="C10" s="102"/>
      <c r="E10" s="4"/>
    </row>
    <row r="11" ht="12.75">
      <c r="E11" s="28"/>
    </row>
    <row r="12" spans="2:8" ht="15" customHeight="1">
      <c r="B12" s="104" t="s">
        <v>26</v>
      </c>
      <c r="C12" s="104" t="s">
        <v>27</v>
      </c>
      <c r="D12" s="104" t="s">
        <v>90</v>
      </c>
      <c r="E12" s="104" t="s">
        <v>91</v>
      </c>
      <c r="F12" s="104" t="s">
        <v>83</v>
      </c>
      <c r="G12" s="106" t="s">
        <v>67</v>
      </c>
      <c r="H12" s="106" t="s">
        <v>68</v>
      </c>
    </row>
    <row r="13" spans="2:8" ht="46.5" customHeight="1">
      <c r="B13" s="105"/>
      <c r="C13" s="105"/>
      <c r="D13" s="111"/>
      <c r="E13" s="112"/>
      <c r="F13" s="105"/>
      <c r="G13" s="106"/>
      <c r="H13" s="106"/>
    </row>
    <row r="14" spans="2:8" ht="15" customHeight="1">
      <c r="B14" s="35" t="s">
        <v>44</v>
      </c>
      <c r="C14" s="5">
        <v>1</v>
      </c>
      <c r="D14" s="6">
        <v>145000</v>
      </c>
      <c r="E14" s="6">
        <v>145000</v>
      </c>
      <c r="F14" s="52">
        <v>13000</v>
      </c>
      <c r="G14" s="51">
        <f>+E14-D14</f>
        <v>0</v>
      </c>
      <c r="H14" s="54">
        <f aca="true" t="shared" si="0" ref="H14:H21">+G14*12</f>
        <v>0</v>
      </c>
    </row>
    <row r="15" spans="2:8" ht="15" customHeight="1">
      <c r="B15" s="36" t="s">
        <v>45</v>
      </c>
      <c r="C15" s="5">
        <v>1</v>
      </c>
      <c r="D15" s="6">
        <v>105000</v>
      </c>
      <c r="E15" s="6">
        <v>105000</v>
      </c>
      <c r="F15" s="52">
        <v>9000</v>
      </c>
      <c r="G15" s="51">
        <f aca="true" t="shared" si="1" ref="G15:G21">+E15-D15</f>
        <v>0</v>
      </c>
      <c r="H15" s="54">
        <f t="shared" si="0"/>
        <v>0</v>
      </c>
    </row>
    <row r="16" spans="2:8" ht="15" customHeight="1">
      <c r="B16" s="37" t="s">
        <v>46</v>
      </c>
      <c r="C16" s="5">
        <v>1</v>
      </c>
      <c r="D16" s="6">
        <v>112000</v>
      </c>
      <c r="E16" s="6">
        <v>112000</v>
      </c>
      <c r="F16" s="52">
        <v>10000</v>
      </c>
      <c r="G16" s="51">
        <f t="shared" si="1"/>
        <v>0</v>
      </c>
      <c r="H16" s="54">
        <f t="shared" si="0"/>
        <v>0</v>
      </c>
    </row>
    <row r="17" spans="2:8" ht="15" customHeight="1">
      <c r="B17" s="38" t="s">
        <v>47</v>
      </c>
      <c r="C17" s="33">
        <v>1</v>
      </c>
      <c r="D17" s="8">
        <v>100000</v>
      </c>
      <c r="E17" s="8">
        <v>100000</v>
      </c>
      <c r="F17" s="52">
        <v>80000</v>
      </c>
      <c r="G17" s="51">
        <f t="shared" si="1"/>
        <v>0</v>
      </c>
      <c r="H17" s="54">
        <f t="shared" si="0"/>
        <v>0</v>
      </c>
    </row>
    <row r="18" spans="2:8" s="28" customFormat="1" ht="15" customHeight="1">
      <c r="B18" s="38" t="s">
        <v>48</v>
      </c>
      <c r="C18" s="34">
        <v>1</v>
      </c>
      <c r="D18" s="8">
        <v>100000</v>
      </c>
      <c r="E18" s="8">
        <v>100000</v>
      </c>
      <c r="F18" s="52">
        <v>8000</v>
      </c>
      <c r="G18" s="51">
        <f t="shared" si="1"/>
        <v>0</v>
      </c>
      <c r="H18" s="54">
        <f t="shared" si="0"/>
        <v>0</v>
      </c>
    </row>
    <row r="19" spans="2:8" s="28" customFormat="1" ht="15" customHeight="1">
      <c r="B19" s="38" t="s">
        <v>49</v>
      </c>
      <c r="C19" s="34">
        <v>1</v>
      </c>
      <c r="D19" s="8">
        <v>100000</v>
      </c>
      <c r="E19" s="8">
        <v>100000</v>
      </c>
      <c r="F19" s="52">
        <v>8000</v>
      </c>
      <c r="G19" s="51">
        <f t="shared" si="1"/>
        <v>0</v>
      </c>
      <c r="H19" s="54">
        <f t="shared" si="0"/>
        <v>0</v>
      </c>
    </row>
    <row r="20" spans="2:8" s="28" customFormat="1" ht="15" customHeight="1">
      <c r="B20" s="70" t="s">
        <v>31</v>
      </c>
      <c r="C20" s="71">
        <v>1</v>
      </c>
      <c r="D20" s="8">
        <v>100000</v>
      </c>
      <c r="E20" s="8">
        <v>105000</v>
      </c>
      <c r="F20" s="72">
        <v>8000</v>
      </c>
      <c r="G20" s="51">
        <f t="shared" si="1"/>
        <v>5000</v>
      </c>
      <c r="H20" s="54">
        <f t="shared" si="0"/>
        <v>60000</v>
      </c>
    </row>
    <row r="21" spans="2:8" s="28" customFormat="1" ht="15" customHeight="1">
      <c r="B21" s="70" t="s">
        <v>96</v>
      </c>
      <c r="C21" s="71">
        <v>1</v>
      </c>
      <c r="D21" s="93">
        <v>0</v>
      </c>
      <c r="E21" s="93">
        <v>105000</v>
      </c>
      <c r="F21" s="72"/>
      <c r="G21" s="51">
        <f t="shared" si="1"/>
        <v>105000</v>
      </c>
      <c r="H21" s="54">
        <f t="shared" si="0"/>
        <v>1260000</v>
      </c>
    </row>
    <row r="22" spans="2:8" s="28" customFormat="1" ht="15.75" customHeight="1">
      <c r="B22" s="88" t="s">
        <v>24</v>
      </c>
      <c r="C22" s="89">
        <f>SUM(C14:C21)</f>
        <v>8</v>
      </c>
      <c r="D22" s="90">
        <f>SUM(D14:D21)</f>
        <v>762000</v>
      </c>
      <c r="E22" s="90">
        <f>SUM(E14:E21)</f>
        <v>872000</v>
      </c>
      <c r="F22" s="53">
        <f>SUM(F14:F20)</f>
        <v>136000</v>
      </c>
      <c r="G22" s="69">
        <f>SUM(G14:G21)</f>
        <v>110000</v>
      </c>
      <c r="H22" s="16">
        <f>SUM(H14:H21)</f>
        <v>1320000</v>
      </c>
    </row>
    <row r="23" spans="2:5" s="28" customFormat="1" ht="15.75" customHeight="1">
      <c r="B23" s="31"/>
      <c r="C23" s="32"/>
      <c r="D23" s="29"/>
      <c r="E23" s="29"/>
    </row>
    <row r="24" spans="2:5" s="28" customFormat="1" ht="12.75">
      <c r="B24" s="31"/>
      <c r="C24" s="32"/>
      <c r="D24" s="29"/>
      <c r="E24" s="29"/>
    </row>
    <row r="25" spans="2:5" ht="12.75" hidden="1">
      <c r="B25" s="58"/>
      <c r="C25" s="59" t="s">
        <v>73</v>
      </c>
      <c r="D25" s="58" t="s">
        <v>72</v>
      </c>
      <c r="E25" s="58" t="s">
        <v>72</v>
      </c>
    </row>
    <row r="26" spans="2:5" ht="12.75" hidden="1">
      <c r="B26" s="58" t="s">
        <v>66</v>
      </c>
      <c r="C26" s="60">
        <f>+F22</f>
        <v>136000</v>
      </c>
      <c r="D26" s="60">
        <f>+C26*12</f>
        <v>1632000</v>
      </c>
      <c r="E26" s="60">
        <f>+C26*12</f>
        <v>1632000</v>
      </c>
    </row>
    <row r="27" spans="2:5" ht="12.75" hidden="1">
      <c r="B27" s="58" t="s">
        <v>74</v>
      </c>
      <c r="C27" s="60"/>
      <c r="D27" s="60">
        <f>+C26*10</f>
        <v>1360000</v>
      </c>
      <c r="E27" s="60">
        <f>+C26*10</f>
        <v>1360000</v>
      </c>
    </row>
    <row r="28" spans="2:5" ht="12.75" hidden="1">
      <c r="B28" s="58"/>
      <c r="C28" s="60"/>
      <c r="D28" s="60"/>
      <c r="E28" s="60"/>
    </row>
    <row r="29" spans="2:5" s="28" customFormat="1" ht="15" customHeight="1" hidden="1">
      <c r="B29" s="61" t="s">
        <v>69</v>
      </c>
      <c r="C29" s="62">
        <f>(413333+125589+4245335)</f>
        <v>4784257</v>
      </c>
      <c r="D29" s="62"/>
      <c r="E29" s="62"/>
    </row>
    <row r="30" spans="2:5" s="28" customFormat="1" ht="15" customHeight="1" hidden="1">
      <c r="B30" s="63" t="s">
        <v>70</v>
      </c>
      <c r="C30" s="64">
        <f>+C29*10%</f>
        <v>478425.7</v>
      </c>
      <c r="D30" s="62"/>
      <c r="E30" s="62"/>
    </row>
    <row r="31" spans="2:5" s="28" customFormat="1" ht="15" customHeight="1" hidden="1">
      <c r="B31" s="63" t="s">
        <v>76</v>
      </c>
      <c r="C31" s="64">
        <f>+C30*0.2</f>
        <v>95685.14000000001</v>
      </c>
      <c r="D31" s="62"/>
      <c r="E31" s="62"/>
    </row>
    <row r="32" spans="2:5" s="28" customFormat="1" ht="15" customHeight="1" hidden="1">
      <c r="B32" s="63" t="s">
        <v>71</v>
      </c>
      <c r="C32" s="64">
        <f>+C30+C31</f>
        <v>574110.8400000001</v>
      </c>
      <c r="D32" s="62"/>
      <c r="E32" s="62"/>
    </row>
    <row r="33" spans="2:5" s="28" customFormat="1" ht="15" customHeight="1" hidden="1">
      <c r="B33" s="63" t="s">
        <v>77</v>
      </c>
      <c r="C33" s="64">
        <f>+C32*10</f>
        <v>5741108.4</v>
      </c>
      <c r="D33" s="62"/>
      <c r="E33" s="62"/>
    </row>
    <row r="34" spans="2:5" s="28" customFormat="1" ht="15" customHeight="1" hidden="1">
      <c r="B34" s="31"/>
      <c r="C34" s="55"/>
      <c r="D34" s="29"/>
      <c r="E34" s="29"/>
    </row>
    <row r="35" spans="2:5" s="28" customFormat="1" ht="15" customHeight="1" hidden="1">
      <c r="B35" s="63"/>
      <c r="C35" s="61" t="s">
        <v>73</v>
      </c>
      <c r="D35" s="62" t="s">
        <v>72</v>
      </c>
      <c r="E35" s="29"/>
    </row>
    <row r="36" spans="2:5" s="28" customFormat="1" ht="15" hidden="1">
      <c r="B36" s="63" t="s">
        <v>75</v>
      </c>
      <c r="C36" s="65" t="e">
        <f>+#REF!+Mank!C40+#REF!+Gradaran!C26+lernacor!C26</f>
        <v>#REF!</v>
      </c>
      <c r="D36" s="66" t="e">
        <f>+C36*12</f>
        <v>#REF!</v>
      </c>
      <c r="E36" s="30"/>
    </row>
    <row r="37" spans="2:4" ht="12.75" hidden="1">
      <c r="B37" s="58" t="s">
        <v>74</v>
      </c>
      <c r="D37" s="7" t="e">
        <f>+C36*10</f>
        <v>#REF!</v>
      </c>
    </row>
    <row r="38" ht="12.75" hidden="1">
      <c r="E38" s="7"/>
    </row>
    <row r="39" ht="12.75" hidden="1">
      <c r="E39" s="7"/>
    </row>
    <row r="40" ht="12.75" hidden="1">
      <c r="E40" s="7"/>
    </row>
    <row r="42" spans="2:6" ht="17.25">
      <c r="B42" s="108" t="s">
        <v>104</v>
      </c>
      <c r="C42" s="108"/>
      <c r="D42" s="108"/>
      <c r="E42" s="108"/>
      <c r="F42" s="108"/>
    </row>
  </sheetData>
  <sheetProtection/>
  <mergeCells count="16">
    <mergeCell ref="B42:F42"/>
    <mergeCell ref="A9:E9"/>
    <mergeCell ref="B10:C10"/>
    <mergeCell ref="F12:F13"/>
    <mergeCell ref="G12:G13"/>
    <mergeCell ref="H12:H13"/>
    <mergeCell ref="B12:B13"/>
    <mergeCell ref="C12:C13"/>
    <mergeCell ref="D12:D13"/>
    <mergeCell ref="E12:E13"/>
    <mergeCell ref="C1:F1"/>
    <mergeCell ref="C2:F2"/>
    <mergeCell ref="C3:F3"/>
    <mergeCell ref="C4:F4"/>
    <mergeCell ref="A6:E6"/>
    <mergeCell ref="A8:E8"/>
  </mergeCells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43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3.421875" style="1" customWidth="1"/>
    <col min="2" max="2" width="21.8515625" style="1" customWidth="1"/>
    <col min="3" max="3" width="20.8515625" style="1" customWidth="1"/>
    <col min="4" max="4" width="21.28125" style="1" customWidth="1"/>
    <col min="5" max="5" width="26.140625" style="1" customWidth="1"/>
    <col min="6" max="16384" width="9.140625" style="1" customWidth="1"/>
  </cols>
  <sheetData>
    <row r="1" spans="3:6" ht="12.75">
      <c r="C1" s="98" t="s">
        <v>92</v>
      </c>
      <c r="D1" s="98"/>
      <c r="E1" s="98"/>
      <c r="F1" s="98"/>
    </row>
    <row r="2" spans="3:6" ht="12.75" customHeight="1">
      <c r="C2" s="99" t="s">
        <v>86</v>
      </c>
      <c r="D2" s="99"/>
      <c r="E2" s="99"/>
      <c r="F2" s="99"/>
    </row>
    <row r="3" spans="3:6" ht="12.75">
      <c r="C3" s="98" t="s">
        <v>95</v>
      </c>
      <c r="D3" s="98"/>
      <c r="E3" s="98"/>
      <c r="F3" s="98"/>
    </row>
    <row r="4" spans="3:6" ht="12.75">
      <c r="C4" s="98" t="s">
        <v>102</v>
      </c>
      <c r="D4" s="98"/>
      <c r="E4" s="98"/>
      <c r="F4" s="98"/>
    </row>
    <row r="6" spans="1:5" ht="18">
      <c r="A6" s="103" t="s">
        <v>53</v>
      </c>
      <c r="B6" s="103"/>
      <c r="C6" s="103"/>
      <c r="D6" s="103"/>
      <c r="E6" s="103"/>
    </row>
    <row r="7" spans="1:5" ht="15">
      <c r="A7" s="9"/>
      <c r="B7" s="9"/>
      <c r="C7" s="9"/>
      <c r="D7" s="9"/>
      <c r="E7" s="9"/>
    </row>
    <row r="8" spans="1:5" ht="12.75">
      <c r="A8" s="100" t="s">
        <v>105</v>
      </c>
      <c r="B8" s="100"/>
      <c r="C8" s="100"/>
      <c r="D8" s="100"/>
      <c r="E8" s="100"/>
    </row>
    <row r="9" spans="1:5" ht="12.75">
      <c r="A9" s="100" t="s">
        <v>29</v>
      </c>
      <c r="B9" s="100"/>
      <c r="C9" s="100"/>
      <c r="D9" s="100"/>
      <c r="E9" s="100"/>
    </row>
    <row r="10" spans="1:5" ht="12.75">
      <c r="A10" s="2"/>
      <c r="B10" s="2"/>
      <c r="C10" s="2"/>
      <c r="D10" s="2"/>
      <c r="E10" s="2"/>
    </row>
    <row r="11" spans="1:5" ht="14.25">
      <c r="A11" s="10" t="s">
        <v>51</v>
      </c>
      <c r="B11" s="10"/>
      <c r="C11" s="10"/>
      <c r="D11" s="10"/>
      <c r="E11" s="10"/>
    </row>
    <row r="12" ht="14.25">
      <c r="A12" s="11" t="s">
        <v>50</v>
      </c>
    </row>
    <row r="13" ht="14.25">
      <c r="A13" s="11"/>
    </row>
    <row r="14" ht="14.25">
      <c r="A14" s="12" t="s">
        <v>40</v>
      </c>
    </row>
    <row r="15" ht="14.25">
      <c r="A15" s="12" t="s">
        <v>41</v>
      </c>
    </row>
    <row r="16" ht="14.25">
      <c r="A16" s="12" t="s">
        <v>42</v>
      </c>
    </row>
    <row r="18" ht="15">
      <c r="A18" s="13" t="s">
        <v>17</v>
      </c>
    </row>
    <row r="19" ht="15">
      <c r="A19" s="13" t="s">
        <v>18</v>
      </c>
    </row>
    <row r="20" ht="15">
      <c r="A20" s="13" t="s">
        <v>19</v>
      </c>
    </row>
    <row r="21" ht="15">
      <c r="A21" s="13"/>
    </row>
    <row r="22" spans="1:5" ht="15">
      <c r="A22" s="113" t="s">
        <v>35</v>
      </c>
      <c r="B22" s="113"/>
      <c r="C22" s="113"/>
      <c r="D22" s="15" t="s">
        <v>58</v>
      </c>
      <c r="E22" s="15" t="s">
        <v>34</v>
      </c>
    </row>
    <row r="23" spans="1:5" ht="15">
      <c r="A23" s="113" t="s">
        <v>20</v>
      </c>
      <c r="B23" s="113"/>
      <c r="C23" s="113"/>
      <c r="D23" s="16">
        <v>128000</v>
      </c>
      <c r="E23" s="16">
        <v>128000</v>
      </c>
    </row>
    <row r="24" spans="1:5" ht="15">
      <c r="A24" s="113" t="s">
        <v>21</v>
      </c>
      <c r="B24" s="113"/>
      <c r="C24" s="113"/>
      <c r="D24" s="16">
        <v>129000</v>
      </c>
      <c r="E24" s="16">
        <v>129000</v>
      </c>
    </row>
    <row r="25" spans="1:5" ht="15">
      <c r="A25" s="113" t="s">
        <v>22</v>
      </c>
      <c r="B25" s="113"/>
      <c r="C25" s="113"/>
      <c r="D25" s="16">
        <v>130000</v>
      </c>
      <c r="E25" s="16">
        <v>130000</v>
      </c>
    </row>
    <row r="26" ht="15">
      <c r="A26" s="13"/>
    </row>
    <row r="27" ht="15">
      <c r="A27" s="9"/>
    </row>
    <row r="28" spans="2:5" ht="63" customHeight="1">
      <c r="B28" s="17" t="s">
        <v>26</v>
      </c>
      <c r="C28" s="17" t="s">
        <v>27</v>
      </c>
      <c r="D28" s="17" t="s">
        <v>62</v>
      </c>
      <c r="E28" s="17" t="s">
        <v>63</v>
      </c>
    </row>
    <row r="29" spans="2:5" ht="18" customHeight="1">
      <c r="B29" s="18" t="s">
        <v>4</v>
      </c>
      <c r="C29" s="19">
        <v>1</v>
      </c>
      <c r="D29" s="20">
        <v>260000</v>
      </c>
      <c r="E29" s="20">
        <v>260000</v>
      </c>
    </row>
    <row r="30" spans="2:5" ht="18" customHeight="1">
      <c r="B30" s="18" t="s">
        <v>37</v>
      </c>
      <c r="C30" s="19">
        <v>1</v>
      </c>
      <c r="D30" s="20">
        <v>189000</v>
      </c>
      <c r="E30" s="20">
        <v>189000</v>
      </c>
    </row>
    <row r="31" spans="2:5" ht="18" customHeight="1">
      <c r="B31" s="18" t="s">
        <v>33</v>
      </c>
      <c r="C31" s="19">
        <v>1</v>
      </c>
      <c r="D31" s="20">
        <v>182000</v>
      </c>
      <c r="E31" s="20">
        <v>182000</v>
      </c>
    </row>
    <row r="32" spans="2:5" ht="17.25" customHeight="1">
      <c r="B32" s="18" t="s">
        <v>15</v>
      </c>
      <c r="C32" s="19">
        <v>1</v>
      </c>
      <c r="D32" s="20">
        <v>120000</v>
      </c>
      <c r="E32" s="20">
        <v>120000</v>
      </c>
    </row>
    <row r="33" spans="2:5" ht="17.25" customHeight="1">
      <c r="B33" s="18" t="s">
        <v>36</v>
      </c>
      <c r="C33" s="19">
        <v>1</v>
      </c>
      <c r="D33" s="20">
        <v>120000</v>
      </c>
      <c r="E33" s="20">
        <v>120000</v>
      </c>
    </row>
    <row r="34" spans="2:5" ht="18" customHeight="1">
      <c r="B34" s="18" t="s">
        <v>8</v>
      </c>
      <c r="C34" s="19">
        <v>1</v>
      </c>
      <c r="D34" s="20">
        <v>120000</v>
      </c>
      <c r="E34" s="20">
        <v>120000</v>
      </c>
    </row>
    <row r="35" spans="2:5" ht="15">
      <c r="B35" s="18" t="s">
        <v>12</v>
      </c>
      <c r="C35" s="19">
        <v>1</v>
      </c>
      <c r="D35" s="20">
        <v>120000</v>
      </c>
      <c r="E35" s="20">
        <v>120000</v>
      </c>
    </row>
    <row r="36" spans="2:5" ht="16.5" customHeight="1">
      <c r="B36" s="18" t="s">
        <v>16</v>
      </c>
      <c r="C36" s="19">
        <v>3</v>
      </c>
      <c r="D36" s="20">
        <v>115000</v>
      </c>
      <c r="E36" s="20">
        <v>115000</v>
      </c>
    </row>
    <row r="37" spans="2:5" ht="16.5" customHeight="1">
      <c r="B37" s="18" t="s">
        <v>93</v>
      </c>
      <c r="C37" s="19">
        <v>3</v>
      </c>
      <c r="D37" s="20">
        <v>115000</v>
      </c>
      <c r="E37" s="20">
        <v>115000</v>
      </c>
    </row>
    <row r="38" spans="2:5" s="78" customFormat="1" ht="15">
      <c r="B38" s="85" t="s">
        <v>24</v>
      </c>
      <c r="C38" s="91">
        <f>SUM(C29:C37)</f>
        <v>13</v>
      </c>
      <c r="D38" s="92">
        <f>SUM(D29:D37)</f>
        <v>1341000</v>
      </c>
      <c r="E38" s="92">
        <f>SUM(E29:E37)</f>
        <v>1341000</v>
      </c>
    </row>
    <row r="39" spans="2:5" s="78" customFormat="1" ht="15">
      <c r="B39" s="94"/>
      <c r="C39" s="95"/>
      <c r="D39" s="96"/>
      <c r="E39" s="96"/>
    </row>
    <row r="40" ht="15">
      <c r="A40" s="21"/>
    </row>
    <row r="41" spans="1:5" ht="17.25">
      <c r="A41" s="21"/>
      <c r="B41" s="108" t="s">
        <v>104</v>
      </c>
      <c r="C41" s="108"/>
      <c r="D41" s="108"/>
      <c r="E41" s="108"/>
    </row>
    <row r="42" ht="15">
      <c r="A42" s="21"/>
    </row>
    <row r="43" ht="15">
      <c r="A43" s="21"/>
    </row>
  </sheetData>
  <sheetProtection/>
  <mergeCells count="12">
    <mergeCell ref="C1:F1"/>
    <mergeCell ref="C2:F2"/>
    <mergeCell ref="C3:F3"/>
    <mergeCell ref="C4:F4"/>
    <mergeCell ref="A6:E6"/>
    <mergeCell ref="A8:E8"/>
    <mergeCell ref="A9:E9"/>
    <mergeCell ref="A22:C22"/>
    <mergeCell ref="A23:C23"/>
    <mergeCell ref="A24:C24"/>
    <mergeCell ref="A25:C25"/>
    <mergeCell ref="B41:E41"/>
  </mergeCells>
  <printOptions/>
  <pageMargins left="0.91" right="0.02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2023-01-16T08:40:02Z</cp:lastPrinted>
  <dcterms:created xsi:type="dcterms:W3CDTF">1996-10-14T23:33:28Z</dcterms:created>
  <dcterms:modified xsi:type="dcterms:W3CDTF">2023-01-16T08:41:56Z</dcterms:modified>
  <cp:category/>
  <cp:version/>
  <cp:contentType/>
  <cp:contentStatus/>
</cp:coreProperties>
</file>