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2"/>
  </bookViews>
  <sheets>
    <sheet name="Mank" sheetId="1" r:id="rId1"/>
    <sheet name="Gradaran" sheetId="2" r:id="rId2"/>
    <sheet name="lernacor" sheetId="3" r:id="rId3"/>
    <sheet name="Dproc (2)" sheetId="4" r:id="rId4"/>
  </sheets>
  <definedNames/>
  <calcPr fullCalcOnLoad="1"/>
</workbook>
</file>

<file path=xl/sharedStrings.xml><?xml version="1.0" encoding="utf-8"?>
<sst xmlns="http://schemas.openxmlformats.org/spreadsheetml/2006/main" count="153" uniqueCount="107">
  <si>
    <t xml:space="preserve">     </t>
  </si>
  <si>
    <t>¸³ëïÇ³ñ³Ï</t>
  </si>
  <si>
    <t>ºñ³ÅÇßï</t>
  </si>
  <si>
    <t xml:space="preserve">úï³ñ É»½íÇ ¹³ëï. </t>
  </si>
  <si>
    <t>îÝûñ»Ý</t>
  </si>
  <si>
    <t>Ø»Ãá¹Çëï</t>
  </si>
  <si>
    <t>¶ÉË. Ñ³ßí³å³Ñ</t>
  </si>
  <si>
    <t>¸³ëï. û·Ý³Ï³Ý</t>
  </si>
  <si>
    <t>îÝï»ëí³ñ</t>
  </si>
  <si>
    <t>ÊáÑ³ñ³ñ</t>
  </si>
  <si>
    <t>ÊáÑ³ñ³ñÇ û·Ý³Ï³Ý</t>
  </si>
  <si>
    <t xml:space="preserve">Èí³óù³ñ³ñ ¨ ³ñ¹áõÏáÕ </t>
  </si>
  <si>
    <t>øáõÛñ</t>
  </si>
  <si>
    <t>Ð³ßí³å³Ñ</t>
  </si>
  <si>
    <t>²í³· ·ñ³¹³ñ³Ý³í³ñ</t>
  </si>
  <si>
    <t>¶ñ³¹³ñ³Ý³í³ñ</t>
  </si>
  <si>
    <t>Ð³í³ù³ñ³ñ</t>
  </si>
  <si>
    <t xml:space="preserve"> ì³ñÓ³ïñáõÃÛ³Ý ã³÷Á ë³ÑÙ³Ý»É Áëï Ù³ëÝ³·ÇïáõÃÛáõÝÝ»ñÇ </t>
  </si>
  <si>
    <t xml:space="preserve">    </t>
  </si>
  <si>
    <t xml:space="preserve">1.àõëáõóÇãÝ»ñÇ Ù»Ï ¹ñáõÛùÇ í³ñÓ³ã³÷Á Áëï ëï³ÅÇ ¨ ÏñÃáõÃÛ³Ý </t>
  </si>
  <si>
    <t xml:space="preserve">0-8 ï³ñÇ /ÙÇçÇÝ Ù³ëÝ³·Çï³Ï³Ý /  </t>
  </si>
  <si>
    <t xml:space="preserve">9-15 ï³ñÇ / ÙÇçÇÝ Ù³ëÝ³·Çï³Ï³Ý / </t>
  </si>
  <si>
    <t>16-Çó µ³ñÓñ /µ³ñÓñ³·áõÛÝ ÏñÃáõÃÛ³Ùµ /</t>
  </si>
  <si>
    <t>Հավաքարար</t>
  </si>
  <si>
    <t>ÀÝ¹³Ù»ÝÁ</t>
  </si>
  <si>
    <t>êå³ëù Éí³óáÕ</t>
  </si>
  <si>
    <t>Ð³ëïÇùÝ»ñÇ ³Ýí³ÝáõÙÁ</t>
  </si>
  <si>
    <t>Ð³ëïÇù³ÛÇÝ ÙÇ³íáñ</t>
  </si>
  <si>
    <t>ä³ßïáÝ³ÛÇÝ ¹ñáõÛù³ã³÷                 /ÐÐ ¹ñ³Ù/ÑÇÝ</t>
  </si>
  <si>
    <t>2.²ßË³ï³Ï³½ÙÇ Ñ³ëïÇù³óáõó³ÏÁ ¨ å³ßïáÝ³ÛÇÝ ¹ñáõÛù³ã³÷»ñÁ</t>
  </si>
  <si>
    <t xml:space="preserve">       § ø³ç³ñ³ÝÇ ÃÇí 1 Ù³ÝÏ³å³ñï»½¦ Ðà²Î</t>
  </si>
  <si>
    <t>Տնտեսվար</t>
  </si>
  <si>
    <t>Կաթսայատան բանվոր</t>
  </si>
  <si>
    <t>¶ÉË. h³ßí³å³Ñ</t>
  </si>
  <si>
    <t>¸ñáõÛùÇ ã³÷Á/Ýáñ/</t>
  </si>
  <si>
    <t>¸ñáõÛùÁ Áëï ëï³ÅÇ</t>
  </si>
  <si>
    <t>¶áñÍ³í³ñ</t>
  </si>
  <si>
    <t>àõëÙ³ëí³ñ</t>
  </si>
  <si>
    <t>Պարուսույց</t>
  </si>
  <si>
    <t>Սպորտ հրահանգիչ</t>
  </si>
  <si>
    <r>
      <t>1.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²ÝÑ³ï³Ï³Ý    ------      18/ï³ëÝáõÃ/ Å³Ù</t>
    </r>
  </si>
  <si>
    <r>
      <t>2.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ÊÙµ³Ï³ÛÇÝ      ------       16/ï³ëí»ó/ Å³Ù</t>
    </r>
  </si>
  <si>
    <r>
      <t>3.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ÎáÝó»ñïÙ»Ûëï ------      18/ï³ëÝáõÃ/ Å³Ù</t>
    </r>
  </si>
  <si>
    <t>համակարգչի օպերատոր</t>
  </si>
  <si>
    <t>Մանկապարտեզի վարիչ</t>
  </si>
  <si>
    <t>հաշվապահ</t>
  </si>
  <si>
    <t>դաստիարակ</t>
  </si>
  <si>
    <t>դաստիարակի օգնական</t>
  </si>
  <si>
    <t>խոհարար</t>
  </si>
  <si>
    <t>օժանդակ բանվոր</t>
  </si>
  <si>
    <t>¹³ë³Å³Ù»ñÇ</t>
  </si>
  <si>
    <r>
      <t xml:space="preserve"> ,,</t>
    </r>
    <r>
      <rPr>
        <sz val="11"/>
        <rFont val="Arial Armenian"/>
        <family val="2"/>
      </rPr>
      <t xml:space="preserve">ø³ç³ñ³ÝÇ Ù³ÝÏ³Ï³Ý ³ñí»ëïÇ ¹åñáó,,Ðà²Î-áõÙ ë³ÑÙ³Ý»É1/Ù»Ï/  ¹ñáõÛùÁ  Áëï </t>
    </r>
  </si>
  <si>
    <t xml:space="preserve">                   ,,Լեռնաձորի մանկապարտեզ,, ՀՈԱԿ </t>
  </si>
  <si>
    <t>§ø³ç³ñ³ÝÇ  ³ñí»ëïÇ ¹åñáó¦Ðà²Î</t>
  </si>
  <si>
    <t>¶ñ³¹³ñ³Ý³í³ñ/Լեռնաձոր/</t>
  </si>
  <si>
    <t>¶ñ³¹³ñ³Ý³í³ñ/Գեղի/</t>
  </si>
  <si>
    <t xml:space="preserve">   §ø³ç³ñ³ÝÇ ÃÇí 1  Ù³ÝÏ³å³ñï»½¦ Ðà²Î-Ç ¹³ëïÇ³ñ³ÏÇ 1/Ù»Ï/ ¹ñáõÛùÁ ë³ÑÙ³Ý»É 9/ինը/ Å³Ù </t>
  </si>
  <si>
    <t>Դռնապան</t>
  </si>
  <si>
    <t>¸ñáõÛùÇ ã³÷Á/Ýախկին/</t>
  </si>
  <si>
    <t>ä³ßïáÝ³ÛÇÝ ¹ñáõÛù³ã³÷                 /ÐÐ ¹ñ³Ù/    Ýáñ</t>
  </si>
  <si>
    <t>ä³ßïáÝ³ÛÇÝ     ¹ñáõÛù³ã³÷         /ÐÐ ¹ñ³Ù/ Ýախկին</t>
  </si>
  <si>
    <t>ä³ßïáÝ³ÛÇÝ ¹ñáõÛù³ã³÷                 /ÐÐ ¹ñ³Ù/          Ýախկին</t>
  </si>
  <si>
    <t>ä³ßïáÝ³ÛÇÝ ¹ñáõÛù³ã³÷                 /ÐÐ ¹ñ³Ù/                           Ýáñ</t>
  </si>
  <si>
    <t>Բարձրացում 30% ամսական</t>
  </si>
  <si>
    <t>Բարձրացում Տարեկան</t>
  </si>
  <si>
    <t>Ընդամենը</t>
  </si>
  <si>
    <t>Տարբերություն ամսական</t>
  </si>
  <si>
    <t>Տարբերություն տարեկան</t>
  </si>
  <si>
    <t>Կոմունալ</t>
  </si>
  <si>
    <t>Ամսական 10%</t>
  </si>
  <si>
    <t>Ընդամենը ամսական</t>
  </si>
  <si>
    <t>Տարեկան</t>
  </si>
  <si>
    <t>Ամսական</t>
  </si>
  <si>
    <t>2020թ. Համար</t>
  </si>
  <si>
    <t>Ընդհանուր</t>
  </si>
  <si>
    <t>Ամսական ԱԱՀ</t>
  </si>
  <si>
    <t>Ընդամենը Տարեկան</t>
  </si>
  <si>
    <t>Ընդամենը          Հին</t>
  </si>
  <si>
    <t>Ընդամենը            Նոր</t>
  </si>
  <si>
    <t>Ընդամենը          Նախկին</t>
  </si>
  <si>
    <t>Բարձրացում 20% ամսական</t>
  </si>
  <si>
    <t xml:space="preserve">1. ²ßË³ï³Ï³½ÙÇ Ãí³ù³Ý³ÏÁ`16 </t>
  </si>
  <si>
    <t>Բարձրացում 10% ամսական</t>
  </si>
  <si>
    <t>ä³ßïáÝ³ÛÇÝ ¹ñáõÛù³ã³÷                 /ÐÐ ¹ñ³Ù/ նախկին</t>
  </si>
  <si>
    <t xml:space="preserve"> Հավելված 6</t>
  </si>
  <si>
    <t xml:space="preserve">ՀՀ Սյունիքի մարզի Քաջարան համայնքի </t>
  </si>
  <si>
    <t xml:space="preserve"> Հավելված 3</t>
  </si>
  <si>
    <t xml:space="preserve"> Հավելված 5</t>
  </si>
  <si>
    <t>ä³ßïáÝ³ÛÇÝ     ¹ñáõÛù³ã³÷         /ÐÐ ¹ñ³Ù/  նախկին</t>
  </si>
  <si>
    <t>ä³ßïáÝ³ÛÇÝ    
     ¹ñáõÛù³ã³÷         /ÐÐ ¹ñ³Ù/  
նոր</t>
  </si>
  <si>
    <t xml:space="preserve"> Հավելված 4</t>
  </si>
  <si>
    <t>Հսկիչ-բակապան</t>
  </si>
  <si>
    <t>Լոգոպեդ-լեզվաբան</t>
  </si>
  <si>
    <t>Հոգեբան</t>
  </si>
  <si>
    <t>1. ²ßË³ï³Ï³½ÙÇ Ãí³ù³Ý³ÏÁ`8</t>
  </si>
  <si>
    <t>Գործավար</t>
  </si>
  <si>
    <t>1. ²ßË³ï³Ï³½ÙÇ Ãí³ù³Ý³ÏÁ`48</t>
  </si>
  <si>
    <t xml:space="preserve">  ավագանու 2023թ.-ի</t>
  </si>
  <si>
    <t>ՀԱՄԱՅՆՔԻ ՂԵԿԱՎԱՐԻ ԱՌԱՋԻՆ  ՏԵՂԱԿԱԼ՝                     Զ.ԱՌԱՔԵԼՅԱՆ</t>
  </si>
  <si>
    <r>
      <rPr>
        <sz val="14"/>
        <rFont val="Arial AM"/>
        <family val="2"/>
      </rPr>
      <t>§</t>
    </r>
    <r>
      <rPr>
        <sz val="14"/>
        <rFont val="Arial Armenian"/>
        <family val="2"/>
      </rPr>
      <t>øաջարանի համայնքապետարանի գրադարանային միավորում</t>
    </r>
    <r>
      <rPr>
        <sz val="14"/>
        <rFont val="Arial AM"/>
        <family val="2"/>
      </rPr>
      <t>¦</t>
    </r>
    <r>
      <rPr>
        <sz val="14"/>
        <rFont val="Arial Armenian"/>
        <family val="2"/>
      </rPr>
      <t>ՀՈԱԿ</t>
    </r>
  </si>
  <si>
    <t>ԸՆԴԱՄԵՆԸ</t>
  </si>
  <si>
    <t>ä³ßïáÝ³ÛÇÝ ¹ñáõÛù³ã³÷ /ÐÐ ¹ñ³Ù/   Ýáñ</t>
  </si>
  <si>
    <t>1. ²ßË³ï³Ï³½ÙÇ Ãí³ù³Ý³ÏÁ`34</t>
  </si>
  <si>
    <t xml:space="preserve"> ապրիլի 14 -ի թիվ   24-Ա որոշման</t>
  </si>
  <si>
    <t>ապրիլի 14-ի թիվ   24 -Ա որոշման</t>
  </si>
  <si>
    <t xml:space="preserve"> ապրիլի   14-ի թիվ  24-Ա որոշման</t>
  </si>
  <si>
    <t xml:space="preserve"> ապրիլի  14-ի թիվ   24-Ա որոշման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</si>
</sst>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  <numFmt numFmtId="196" formatCode="#,###,###,###,##0"/>
  </numFmts>
  <fonts count="54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sz val="7"/>
      <name val="Arial Armenian"/>
      <family val="2"/>
    </font>
    <font>
      <b/>
      <sz val="12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4"/>
      <name val="Arial AM"/>
      <family val="2"/>
    </font>
    <font>
      <sz val="11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center" vertical="center"/>
    </xf>
    <xf numFmtId="181" fontId="1" fillId="0" borderId="0" xfId="58" applyNumberFormat="1" applyFont="1" applyAlignment="1">
      <alignment/>
    </xf>
    <xf numFmtId="181" fontId="1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3" fillId="0" borderId="0" xfId="0" applyFont="1" applyAlignment="1">
      <alignment horizontal="left" indent="4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1" fontId="3" fillId="0" borderId="1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1" fontId="4" fillId="0" borderId="0" xfId="58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181" fontId="3" fillId="0" borderId="10" xfId="58" applyNumberFormat="1" applyFont="1" applyBorder="1" applyAlignment="1">
      <alignment horizontal="center"/>
    </xf>
    <xf numFmtId="181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33" borderId="10" xfId="58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4" fillId="0" borderId="10" xfId="58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/>
    </xf>
    <xf numFmtId="181" fontId="4" fillId="0" borderId="0" xfId="58" applyNumberFormat="1" applyFont="1" applyBorder="1" applyAlignment="1">
      <alignment horizontal="center"/>
    </xf>
    <xf numFmtId="49" fontId="52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0" fillId="0" borderId="0" xfId="0" applyFont="1" applyAlignment="1">
      <alignment/>
    </xf>
    <xf numFmtId="49" fontId="53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5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1" fontId="1" fillId="0" borderId="0" xfId="58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58" applyNumberFormat="1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81" fontId="4" fillId="0" borderId="14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" fillId="0" borderId="10" xfId="58" applyNumberFormat="1" applyFont="1" applyBorder="1" applyAlignment="1">
      <alignment vertical="center" wrapText="1"/>
    </xf>
    <xf numFmtId="181" fontId="1" fillId="33" borderId="10" xfId="58" applyNumberFormat="1" applyFont="1" applyFill="1" applyBorder="1" applyAlignment="1">
      <alignment vertical="center" wrapText="1"/>
    </xf>
    <xf numFmtId="49" fontId="52" fillId="0" borderId="0" xfId="0" applyNumberFormat="1" applyFont="1" applyFill="1" applyBorder="1" applyAlignment="1" applyProtection="1">
      <alignment horizontal="center" vertical="top" wrapText="1" shrinkToFit="1" readingOrder="1"/>
      <protection/>
    </xf>
    <xf numFmtId="181" fontId="0" fillId="0" borderId="0" xfId="58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10" xfId="58" applyNumberFormat="1" applyFont="1" applyBorder="1" applyAlignment="1">
      <alignment horizontal="center" vertical="center" wrapText="1"/>
    </xf>
    <xf numFmtId="181" fontId="10" fillId="0" borderId="0" xfId="58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81" fontId="8" fillId="0" borderId="14" xfId="0" applyNumberFormat="1" applyFont="1" applyBorder="1" applyAlignment="1">
      <alignment horizontal="center" vertical="center"/>
    </xf>
    <xf numFmtId="181" fontId="1" fillId="0" borderId="14" xfId="58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81" fontId="1" fillId="0" borderId="15" xfId="58" applyNumberFormat="1" applyFont="1" applyBorder="1" applyAlignment="1">
      <alignment horizontal="center" vertical="center" wrapText="1"/>
    </xf>
    <xf numFmtId="181" fontId="10" fillId="0" borderId="15" xfId="58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181" fontId="3" fillId="0" borderId="17" xfId="58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181" fontId="8" fillId="0" borderId="19" xfId="58" applyNumberFormat="1" applyFont="1" applyBorder="1" applyAlignment="1">
      <alignment horizontal="center"/>
    </xf>
    <xf numFmtId="181" fontId="8" fillId="0" borderId="20" xfId="58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81" fontId="10" fillId="0" borderId="19" xfId="0" applyNumberFormat="1" applyFont="1" applyBorder="1" applyAlignment="1">
      <alignment vertical="center" wrapText="1"/>
    </xf>
    <xf numFmtId="181" fontId="10" fillId="0" borderId="19" xfId="58" applyNumberFormat="1" applyFont="1" applyBorder="1" applyAlignment="1">
      <alignment horizontal="center" vertical="center" wrapText="1"/>
    </xf>
    <xf numFmtId="181" fontId="10" fillId="0" borderId="19" xfId="0" applyNumberFormat="1" applyFont="1" applyBorder="1" applyAlignment="1">
      <alignment horizontal="center" vertical="center" wrapText="1"/>
    </xf>
    <xf numFmtId="181" fontId="10" fillId="0" borderId="20" xfId="58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1" fillId="0" borderId="10" xfId="58" applyNumberFormat="1" applyFont="1" applyBorder="1" applyAlignment="1">
      <alignment wrapText="1"/>
    </xf>
    <xf numFmtId="181" fontId="1" fillId="33" borderId="10" xfId="58" applyNumberFormat="1" applyFont="1" applyFill="1" applyBorder="1" applyAlignment="1">
      <alignment wrapText="1"/>
    </xf>
    <xf numFmtId="181" fontId="10" fillId="0" borderId="19" xfId="0" applyNumberFormat="1" applyFont="1" applyBorder="1" applyAlignment="1">
      <alignment wrapText="1"/>
    </xf>
    <xf numFmtId="0" fontId="0" fillId="0" borderId="0" xfId="0" applyAlignment="1">
      <alignment/>
    </xf>
    <xf numFmtId="181" fontId="0" fillId="0" borderId="0" xfId="58" applyNumberFormat="1" applyFont="1" applyAlignment="1">
      <alignment/>
    </xf>
    <xf numFmtId="181" fontId="1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181" fontId="3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20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zoomScale="115" zoomScaleNormal="115" zoomScalePageLayoutView="0" workbookViewId="0" topLeftCell="A1">
      <selection activeCell="L22" sqref="L22"/>
    </sheetView>
  </sheetViews>
  <sheetFormatPr defaultColWidth="9.140625" defaultRowHeight="12.75"/>
  <cols>
    <col min="1" max="1" width="1.57421875" style="1" customWidth="1"/>
    <col min="2" max="2" width="22.7109375" style="1" customWidth="1"/>
    <col min="3" max="3" width="20.00390625" style="61" bestFit="1" customWidth="1"/>
    <col min="4" max="4" width="17.57421875" style="1" customWidth="1"/>
    <col min="5" max="5" width="17.28125" style="10" customWidth="1"/>
    <col min="6" max="7" width="14.140625" style="1" hidden="1" customWidth="1"/>
    <col min="8" max="8" width="13.140625" style="1" hidden="1" customWidth="1"/>
    <col min="9" max="9" width="12.7109375" style="1" hidden="1" customWidth="1"/>
    <col min="10" max="10" width="11.8515625" style="1" bestFit="1" customWidth="1"/>
    <col min="11" max="16384" width="9.140625" style="1" customWidth="1"/>
  </cols>
  <sheetData>
    <row r="1" spans="3:5" ht="15" customHeight="1">
      <c r="C1" s="113" t="s">
        <v>86</v>
      </c>
      <c r="D1" s="113"/>
      <c r="E1" s="113"/>
    </row>
    <row r="2" spans="3:5" ht="15" customHeight="1">
      <c r="C2" s="114" t="s">
        <v>85</v>
      </c>
      <c r="D2" s="114"/>
      <c r="E2" s="114"/>
    </row>
    <row r="3" spans="3:5" ht="15" customHeight="1">
      <c r="C3" s="113" t="s">
        <v>97</v>
      </c>
      <c r="D3" s="113"/>
      <c r="E3" s="113"/>
    </row>
    <row r="4" spans="3:5" ht="15" customHeight="1">
      <c r="C4" s="113" t="s">
        <v>104</v>
      </c>
      <c r="D4" s="113"/>
      <c r="E4" s="113"/>
    </row>
    <row r="5" spans="1:7" ht="18">
      <c r="A5" s="118" t="s">
        <v>30</v>
      </c>
      <c r="B5" s="118"/>
      <c r="C5" s="118"/>
      <c r="D5" s="118"/>
      <c r="E5" s="118"/>
      <c r="F5" s="3"/>
      <c r="G5" s="3"/>
    </row>
    <row r="6" spans="1:7" ht="18">
      <c r="A6" s="3"/>
      <c r="B6" s="3"/>
      <c r="C6" s="3"/>
      <c r="D6" s="3"/>
      <c r="E6" s="94"/>
      <c r="F6" s="3"/>
      <c r="G6" s="3"/>
    </row>
    <row r="7" spans="1:7" ht="15.75" customHeight="1">
      <c r="A7" s="115" t="s">
        <v>102</v>
      </c>
      <c r="B7" s="115"/>
      <c r="C7" s="115"/>
      <c r="D7" s="115"/>
      <c r="E7" s="115"/>
      <c r="F7" s="2"/>
      <c r="G7" s="2"/>
    </row>
    <row r="8" spans="1:7" ht="12.75">
      <c r="A8" s="115" t="s">
        <v>29</v>
      </c>
      <c r="B8" s="115"/>
      <c r="C8" s="115"/>
      <c r="D8" s="115"/>
      <c r="E8" s="115"/>
      <c r="F8" s="2"/>
      <c r="G8" s="2"/>
    </row>
    <row r="9" spans="2:7" ht="15">
      <c r="B9" s="117"/>
      <c r="C9" s="117"/>
      <c r="E9" s="95"/>
      <c r="F9" s="4"/>
      <c r="G9" s="4"/>
    </row>
    <row r="11" spans="1:7" ht="28.5" customHeight="1">
      <c r="A11" s="116" t="s">
        <v>56</v>
      </c>
      <c r="B11" s="116"/>
      <c r="C11" s="116"/>
      <c r="D11" s="116"/>
      <c r="E11" s="116"/>
      <c r="F11" s="55"/>
      <c r="G11" s="55"/>
    </row>
    <row r="12" ht="12.75">
      <c r="A12" s="1" t="s">
        <v>0</v>
      </c>
    </row>
    <row r="13" ht="13.5" thickBot="1"/>
    <row r="14" spans="2:10" ht="15" customHeight="1">
      <c r="B14" s="121" t="s">
        <v>26</v>
      </c>
      <c r="C14" s="119" t="s">
        <v>27</v>
      </c>
      <c r="D14" s="119" t="s">
        <v>60</v>
      </c>
      <c r="E14" s="123" t="s">
        <v>101</v>
      </c>
      <c r="F14" s="119" t="s">
        <v>79</v>
      </c>
      <c r="G14" s="119" t="s">
        <v>78</v>
      </c>
      <c r="H14" s="119" t="s">
        <v>63</v>
      </c>
      <c r="I14" s="119" t="s">
        <v>64</v>
      </c>
      <c r="J14" s="110" t="s">
        <v>100</v>
      </c>
    </row>
    <row r="15" spans="2:10" ht="42" customHeight="1">
      <c r="B15" s="122"/>
      <c r="C15" s="120"/>
      <c r="D15" s="120"/>
      <c r="E15" s="124"/>
      <c r="F15" s="120"/>
      <c r="G15" s="120"/>
      <c r="H15" s="120"/>
      <c r="I15" s="120"/>
      <c r="J15" s="111"/>
    </row>
    <row r="16" spans="2:10" ht="15" customHeight="1">
      <c r="B16" s="80" t="s">
        <v>4</v>
      </c>
      <c r="C16" s="36">
        <v>1</v>
      </c>
      <c r="D16" s="62">
        <v>260000</v>
      </c>
      <c r="E16" s="96">
        <v>338000</v>
      </c>
      <c r="F16" s="35">
        <f>+C16*D16</f>
        <v>260000</v>
      </c>
      <c r="G16" s="35">
        <f>+C16*E16</f>
        <v>338000</v>
      </c>
      <c r="H16" s="35">
        <f>+G16-F16</f>
        <v>78000</v>
      </c>
      <c r="I16" s="35">
        <f>+H16*12</f>
        <v>936000</v>
      </c>
      <c r="J16" s="101">
        <f>C16*E16</f>
        <v>338000</v>
      </c>
    </row>
    <row r="17" spans="2:10" ht="15" customHeight="1">
      <c r="B17" s="80" t="s">
        <v>5</v>
      </c>
      <c r="C17" s="36">
        <v>1</v>
      </c>
      <c r="D17" s="62">
        <v>189000</v>
      </c>
      <c r="E17" s="96">
        <v>246000</v>
      </c>
      <c r="F17" s="35">
        <f aca="true" t="shared" si="0" ref="F17:F36">+C17*D17</f>
        <v>189000</v>
      </c>
      <c r="G17" s="35">
        <f aca="true" t="shared" si="1" ref="G17:G34">+C17*E17</f>
        <v>246000</v>
      </c>
      <c r="H17" s="35">
        <f aca="true" t="shared" si="2" ref="H17:H34">+G17-F17</f>
        <v>57000</v>
      </c>
      <c r="I17" s="35">
        <f aca="true" t="shared" si="3" ref="I17:I34">+H17*12</f>
        <v>684000</v>
      </c>
      <c r="J17" s="101">
        <f aca="true" t="shared" si="4" ref="J17:J36">C17*E17</f>
        <v>246000</v>
      </c>
    </row>
    <row r="18" spans="2:10" ht="15" customHeight="1">
      <c r="B18" s="80" t="s">
        <v>6</v>
      </c>
      <c r="C18" s="36">
        <v>1</v>
      </c>
      <c r="D18" s="62">
        <v>182000</v>
      </c>
      <c r="E18" s="96">
        <v>237000</v>
      </c>
      <c r="F18" s="35">
        <f t="shared" si="0"/>
        <v>182000</v>
      </c>
      <c r="G18" s="35">
        <f t="shared" si="1"/>
        <v>237000</v>
      </c>
      <c r="H18" s="35">
        <f t="shared" si="2"/>
        <v>55000</v>
      </c>
      <c r="I18" s="35">
        <f t="shared" si="3"/>
        <v>660000</v>
      </c>
      <c r="J18" s="101">
        <f t="shared" si="4"/>
        <v>237000</v>
      </c>
    </row>
    <row r="19" spans="2:10" ht="15" customHeight="1">
      <c r="B19" s="87" t="s">
        <v>1</v>
      </c>
      <c r="C19" s="38">
        <v>6.25</v>
      </c>
      <c r="D19" s="63">
        <v>197000</v>
      </c>
      <c r="E19" s="97">
        <v>256000</v>
      </c>
      <c r="F19" s="35">
        <f t="shared" si="0"/>
        <v>1231250</v>
      </c>
      <c r="G19" s="35">
        <f t="shared" si="1"/>
        <v>1600000</v>
      </c>
      <c r="H19" s="35">
        <f t="shared" si="2"/>
        <v>368750</v>
      </c>
      <c r="I19" s="35">
        <f t="shared" si="3"/>
        <v>4425000</v>
      </c>
      <c r="J19" s="101">
        <v>1024000</v>
      </c>
    </row>
    <row r="20" spans="2:10" ht="15" customHeight="1">
      <c r="B20" s="80" t="s">
        <v>2</v>
      </c>
      <c r="C20" s="36">
        <v>1.25</v>
      </c>
      <c r="D20" s="62">
        <v>120000</v>
      </c>
      <c r="E20" s="96">
        <v>156000</v>
      </c>
      <c r="F20" s="35">
        <f t="shared" si="0"/>
        <v>150000</v>
      </c>
      <c r="G20" s="35">
        <f t="shared" si="1"/>
        <v>195000</v>
      </c>
      <c r="H20" s="35">
        <f t="shared" si="2"/>
        <v>45000</v>
      </c>
      <c r="I20" s="35">
        <f t="shared" si="3"/>
        <v>540000</v>
      </c>
      <c r="J20" s="101">
        <f t="shared" si="4"/>
        <v>195000</v>
      </c>
    </row>
    <row r="21" spans="2:10" ht="15" customHeight="1">
      <c r="B21" s="80" t="s">
        <v>3</v>
      </c>
      <c r="C21" s="36">
        <v>0.5</v>
      </c>
      <c r="D21" s="62">
        <v>143000</v>
      </c>
      <c r="E21" s="96">
        <v>186000</v>
      </c>
      <c r="F21" s="35">
        <f t="shared" si="0"/>
        <v>71500</v>
      </c>
      <c r="G21" s="35">
        <f t="shared" si="1"/>
        <v>93000</v>
      </c>
      <c r="H21" s="35">
        <f t="shared" si="2"/>
        <v>21500</v>
      </c>
      <c r="I21" s="35">
        <f t="shared" si="3"/>
        <v>258000</v>
      </c>
      <c r="J21" s="101">
        <v>186000</v>
      </c>
    </row>
    <row r="22" spans="2:10" ht="15" customHeight="1">
      <c r="B22" s="87" t="s">
        <v>7</v>
      </c>
      <c r="C22" s="38">
        <v>5.9</v>
      </c>
      <c r="D22" s="63">
        <v>130000</v>
      </c>
      <c r="E22" s="97">
        <v>169000</v>
      </c>
      <c r="F22" s="35">
        <f t="shared" si="0"/>
        <v>767000</v>
      </c>
      <c r="G22" s="35">
        <f t="shared" si="1"/>
        <v>997100.0000000001</v>
      </c>
      <c r="H22" s="35">
        <f t="shared" si="2"/>
        <v>230100.00000000012</v>
      </c>
      <c r="I22" s="35">
        <f t="shared" si="3"/>
        <v>2761200.0000000014</v>
      </c>
      <c r="J22" s="101">
        <f t="shared" si="4"/>
        <v>997100.0000000001</v>
      </c>
    </row>
    <row r="23" spans="2:10" ht="15" customHeight="1">
      <c r="B23" s="80" t="s">
        <v>8</v>
      </c>
      <c r="C23" s="36">
        <v>2</v>
      </c>
      <c r="D23" s="62">
        <v>125000</v>
      </c>
      <c r="E23" s="96">
        <v>163000</v>
      </c>
      <c r="F23" s="35">
        <f t="shared" si="0"/>
        <v>250000</v>
      </c>
      <c r="G23" s="35">
        <f t="shared" si="1"/>
        <v>326000</v>
      </c>
      <c r="H23" s="35">
        <f t="shared" si="2"/>
        <v>76000</v>
      </c>
      <c r="I23" s="35">
        <f t="shared" si="3"/>
        <v>912000</v>
      </c>
      <c r="J23" s="101">
        <f t="shared" si="4"/>
        <v>326000</v>
      </c>
    </row>
    <row r="24" spans="2:10" ht="12.75">
      <c r="B24" s="80" t="s">
        <v>9</v>
      </c>
      <c r="C24" s="36">
        <v>1</v>
      </c>
      <c r="D24" s="62">
        <v>143000</v>
      </c>
      <c r="E24" s="96">
        <v>186000</v>
      </c>
      <c r="F24" s="35">
        <f t="shared" si="0"/>
        <v>143000</v>
      </c>
      <c r="G24" s="35">
        <f t="shared" si="1"/>
        <v>186000</v>
      </c>
      <c r="H24" s="35">
        <f t="shared" si="2"/>
        <v>43000</v>
      </c>
      <c r="I24" s="35">
        <f t="shared" si="3"/>
        <v>516000</v>
      </c>
      <c r="J24" s="101">
        <f t="shared" si="4"/>
        <v>186000</v>
      </c>
    </row>
    <row r="25" spans="2:10" ht="15" customHeight="1">
      <c r="B25" s="80" t="s">
        <v>10</v>
      </c>
      <c r="C25" s="36">
        <v>1</v>
      </c>
      <c r="D25" s="62">
        <v>138000</v>
      </c>
      <c r="E25" s="96">
        <v>180000</v>
      </c>
      <c r="F25" s="35">
        <f t="shared" si="0"/>
        <v>138000</v>
      </c>
      <c r="G25" s="35">
        <f t="shared" si="1"/>
        <v>180000</v>
      </c>
      <c r="H25" s="35">
        <f t="shared" si="2"/>
        <v>42000</v>
      </c>
      <c r="I25" s="35">
        <f t="shared" si="3"/>
        <v>504000</v>
      </c>
      <c r="J25" s="101">
        <f t="shared" si="4"/>
        <v>180000</v>
      </c>
    </row>
    <row r="26" spans="2:10" ht="15" customHeight="1">
      <c r="B26" s="80" t="s">
        <v>25</v>
      </c>
      <c r="C26" s="36">
        <v>1</v>
      </c>
      <c r="D26" s="62">
        <v>125000</v>
      </c>
      <c r="E26" s="96">
        <v>163000</v>
      </c>
      <c r="F26" s="35">
        <f t="shared" si="0"/>
        <v>125000</v>
      </c>
      <c r="G26" s="35">
        <f t="shared" si="1"/>
        <v>163000</v>
      </c>
      <c r="H26" s="35">
        <f t="shared" si="2"/>
        <v>38000</v>
      </c>
      <c r="I26" s="35">
        <f t="shared" si="3"/>
        <v>456000</v>
      </c>
      <c r="J26" s="101">
        <f t="shared" si="4"/>
        <v>163000</v>
      </c>
    </row>
    <row r="27" spans="2:10" ht="15" customHeight="1">
      <c r="B27" s="80" t="s">
        <v>11</v>
      </c>
      <c r="C27" s="36">
        <v>1</v>
      </c>
      <c r="D27" s="62">
        <v>125000</v>
      </c>
      <c r="E27" s="96">
        <v>163000</v>
      </c>
      <c r="F27" s="35">
        <f t="shared" si="0"/>
        <v>125000</v>
      </c>
      <c r="G27" s="35">
        <f t="shared" si="1"/>
        <v>163000</v>
      </c>
      <c r="H27" s="35">
        <f t="shared" si="2"/>
        <v>38000</v>
      </c>
      <c r="I27" s="35">
        <f t="shared" si="3"/>
        <v>456000</v>
      </c>
      <c r="J27" s="101">
        <f t="shared" si="4"/>
        <v>163000</v>
      </c>
    </row>
    <row r="28" spans="2:10" ht="15" customHeight="1">
      <c r="B28" s="80" t="s">
        <v>12</v>
      </c>
      <c r="C28" s="36">
        <v>1</v>
      </c>
      <c r="D28" s="62">
        <v>125000</v>
      </c>
      <c r="E28" s="96">
        <v>163000</v>
      </c>
      <c r="F28" s="35">
        <f t="shared" si="0"/>
        <v>125000</v>
      </c>
      <c r="G28" s="35">
        <f t="shared" si="1"/>
        <v>163000</v>
      </c>
      <c r="H28" s="35">
        <f t="shared" si="2"/>
        <v>38000</v>
      </c>
      <c r="I28" s="35">
        <f t="shared" si="3"/>
        <v>456000</v>
      </c>
      <c r="J28" s="101">
        <f t="shared" si="4"/>
        <v>163000</v>
      </c>
    </row>
    <row r="29" spans="2:10" ht="15" customHeight="1">
      <c r="B29" s="87" t="s">
        <v>23</v>
      </c>
      <c r="C29" s="38">
        <v>1</v>
      </c>
      <c r="D29" s="63">
        <v>125000</v>
      </c>
      <c r="E29" s="97">
        <v>163000</v>
      </c>
      <c r="F29" s="37">
        <f t="shared" si="0"/>
        <v>125000</v>
      </c>
      <c r="G29" s="37">
        <f t="shared" si="1"/>
        <v>163000</v>
      </c>
      <c r="H29" s="37">
        <f t="shared" si="2"/>
        <v>38000</v>
      </c>
      <c r="I29" s="37">
        <f t="shared" si="3"/>
        <v>456000</v>
      </c>
      <c r="J29" s="101">
        <f t="shared" si="4"/>
        <v>163000</v>
      </c>
    </row>
    <row r="30" spans="2:10" ht="15" customHeight="1">
      <c r="B30" s="80" t="s">
        <v>57</v>
      </c>
      <c r="C30" s="36">
        <v>1</v>
      </c>
      <c r="D30" s="62">
        <v>118000</v>
      </c>
      <c r="E30" s="96">
        <v>154000</v>
      </c>
      <c r="F30" s="35">
        <f t="shared" si="0"/>
        <v>118000</v>
      </c>
      <c r="G30" s="35">
        <f t="shared" si="1"/>
        <v>154000</v>
      </c>
      <c r="H30" s="35">
        <f t="shared" si="2"/>
        <v>36000</v>
      </c>
      <c r="I30" s="35">
        <f t="shared" si="3"/>
        <v>432000</v>
      </c>
      <c r="J30" s="101">
        <f t="shared" si="4"/>
        <v>154000</v>
      </c>
    </row>
    <row r="31" spans="2:10" ht="15" customHeight="1">
      <c r="B31" s="80" t="s">
        <v>32</v>
      </c>
      <c r="C31" s="36">
        <v>1</v>
      </c>
      <c r="D31" s="62">
        <v>105000</v>
      </c>
      <c r="E31" s="96">
        <v>137000</v>
      </c>
      <c r="F31" s="35">
        <f t="shared" si="0"/>
        <v>105000</v>
      </c>
      <c r="G31" s="35">
        <f t="shared" si="1"/>
        <v>137000</v>
      </c>
      <c r="H31" s="35">
        <f t="shared" si="2"/>
        <v>32000</v>
      </c>
      <c r="I31" s="35">
        <f t="shared" si="3"/>
        <v>384000</v>
      </c>
      <c r="J31" s="101">
        <f t="shared" si="4"/>
        <v>137000</v>
      </c>
    </row>
    <row r="32" spans="2:10" ht="15" customHeight="1">
      <c r="B32" s="80" t="s">
        <v>38</v>
      </c>
      <c r="C32" s="36">
        <v>1</v>
      </c>
      <c r="D32" s="62">
        <v>148000</v>
      </c>
      <c r="E32" s="96">
        <v>193000</v>
      </c>
      <c r="F32" s="35">
        <f t="shared" si="0"/>
        <v>148000</v>
      </c>
      <c r="G32" s="35">
        <f t="shared" si="1"/>
        <v>193000</v>
      </c>
      <c r="H32" s="35">
        <f t="shared" si="2"/>
        <v>45000</v>
      </c>
      <c r="I32" s="35">
        <f t="shared" si="3"/>
        <v>540000</v>
      </c>
      <c r="J32" s="101">
        <f t="shared" si="4"/>
        <v>193000</v>
      </c>
    </row>
    <row r="33" spans="2:10" ht="15" customHeight="1">
      <c r="B33" s="80" t="s">
        <v>39</v>
      </c>
      <c r="C33" s="36">
        <v>1</v>
      </c>
      <c r="D33" s="62">
        <v>154000</v>
      </c>
      <c r="E33" s="96">
        <v>200000</v>
      </c>
      <c r="F33" s="35">
        <f t="shared" si="0"/>
        <v>154000</v>
      </c>
      <c r="G33" s="35">
        <f t="shared" si="1"/>
        <v>200000</v>
      </c>
      <c r="H33" s="35">
        <f t="shared" si="2"/>
        <v>46000</v>
      </c>
      <c r="I33" s="35">
        <f t="shared" si="3"/>
        <v>552000</v>
      </c>
      <c r="J33" s="101">
        <f t="shared" si="4"/>
        <v>200000</v>
      </c>
    </row>
    <row r="34" spans="2:10" ht="15" customHeight="1">
      <c r="B34" s="80" t="s">
        <v>92</v>
      </c>
      <c r="C34" s="36">
        <v>1</v>
      </c>
      <c r="D34" s="62">
        <v>130000</v>
      </c>
      <c r="E34" s="96">
        <v>200000</v>
      </c>
      <c r="F34" s="35">
        <f t="shared" si="0"/>
        <v>130000</v>
      </c>
      <c r="G34" s="35">
        <f t="shared" si="1"/>
        <v>200000</v>
      </c>
      <c r="H34" s="35">
        <f t="shared" si="2"/>
        <v>70000</v>
      </c>
      <c r="I34" s="35">
        <f t="shared" si="3"/>
        <v>840000</v>
      </c>
      <c r="J34" s="101">
        <f t="shared" si="4"/>
        <v>200000</v>
      </c>
    </row>
    <row r="35" spans="2:10" ht="15" customHeight="1">
      <c r="B35" s="80" t="s">
        <v>95</v>
      </c>
      <c r="C35" s="36">
        <v>1</v>
      </c>
      <c r="D35" s="62">
        <v>125000</v>
      </c>
      <c r="E35" s="96">
        <v>163000</v>
      </c>
      <c r="F35" s="35">
        <f t="shared" si="0"/>
        <v>125000</v>
      </c>
      <c r="G35" s="35"/>
      <c r="H35" s="35"/>
      <c r="I35" s="35"/>
      <c r="J35" s="101">
        <f t="shared" si="4"/>
        <v>163000</v>
      </c>
    </row>
    <row r="36" spans="2:10" ht="15" customHeight="1">
      <c r="B36" s="80" t="s">
        <v>93</v>
      </c>
      <c r="C36" s="36">
        <v>1</v>
      </c>
      <c r="D36" s="62">
        <v>130000</v>
      </c>
      <c r="E36" s="96">
        <v>200000</v>
      </c>
      <c r="F36" s="35">
        <f t="shared" si="0"/>
        <v>130000</v>
      </c>
      <c r="G36" s="35"/>
      <c r="H36" s="35"/>
      <c r="I36" s="35"/>
      <c r="J36" s="101">
        <f t="shared" si="4"/>
        <v>200000</v>
      </c>
    </row>
    <row r="37" spans="2:10" s="66" customFormat="1" ht="13.5" thickBot="1">
      <c r="B37" s="88" t="s">
        <v>24</v>
      </c>
      <c r="C37" s="89"/>
      <c r="D37" s="90">
        <f>SUM(D16:D36)</f>
        <v>3037000</v>
      </c>
      <c r="E37" s="98">
        <f>SUM(E16:E36)</f>
        <v>4016000</v>
      </c>
      <c r="F37" s="91">
        <f>SUM(F16:F36)</f>
        <v>4791750</v>
      </c>
      <c r="G37" s="92">
        <f>SUM(G16:G34)</f>
        <v>5934100</v>
      </c>
      <c r="H37" s="91">
        <f>SUM(H16:H34)</f>
        <v>1397350</v>
      </c>
      <c r="I37" s="91">
        <f>SUM(I16:I34)</f>
        <v>16768200.000000002</v>
      </c>
      <c r="J37" s="93">
        <f>SUM(J16:J36)</f>
        <v>5814100</v>
      </c>
    </row>
    <row r="39" spans="3:5" ht="12.75" hidden="1">
      <c r="C39" s="64" t="s">
        <v>72</v>
      </c>
      <c r="D39" t="s">
        <v>71</v>
      </c>
      <c r="E39" s="99" t="s">
        <v>71</v>
      </c>
    </row>
    <row r="40" spans="2:7" ht="12.75" hidden="1">
      <c r="B40" t="s">
        <v>65</v>
      </c>
      <c r="C40" s="65">
        <f>+H37</f>
        <v>1397350</v>
      </c>
      <c r="D40" s="45">
        <f>+C40*12</f>
        <v>16768200</v>
      </c>
      <c r="E40" s="100">
        <f>+C40*12</f>
        <v>16768200</v>
      </c>
      <c r="F40" s="45"/>
      <c r="G40" s="45"/>
    </row>
    <row r="41" spans="2:7" ht="12.75" hidden="1">
      <c r="B41" t="s">
        <v>73</v>
      </c>
      <c r="C41" s="65"/>
      <c r="D41" s="45">
        <f>+C40*10</f>
        <v>13973500</v>
      </c>
      <c r="E41" s="100">
        <f>+C40*10</f>
        <v>13973500</v>
      </c>
      <c r="F41" s="45"/>
      <c r="G41" s="45"/>
    </row>
    <row r="42" ht="12.75" hidden="1"/>
    <row r="43" ht="12.75" hidden="1"/>
    <row r="46" spans="2:5" ht="14.25">
      <c r="B46" s="112" t="s">
        <v>98</v>
      </c>
      <c r="C46" s="112"/>
      <c r="D46" s="112"/>
      <c r="E46" s="112"/>
    </row>
  </sheetData>
  <sheetProtection/>
  <mergeCells count="19">
    <mergeCell ref="A5:E5"/>
    <mergeCell ref="F14:F15"/>
    <mergeCell ref="G14:G15"/>
    <mergeCell ref="I14:I15"/>
    <mergeCell ref="B14:B15"/>
    <mergeCell ref="C14:C15"/>
    <mergeCell ref="D14:D15"/>
    <mergeCell ref="E14:E15"/>
    <mergeCell ref="H14:H15"/>
    <mergeCell ref="J14:J15"/>
    <mergeCell ref="B46:E46"/>
    <mergeCell ref="C1:E1"/>
    <mergeCell ref="C2:E2"/>
    <mergeCell ref="C3:E3"/>
    <mergeCell ref="C4:E4"/>
    <mergeCell ref="A8:E8"/>
    <mergeCell ref="A7:E7"/>
    <mergeCell ref="A11:E11"/>
    <mergeCell ref="B9:C9"/>
  </mergeCells>
  <printOptions/>
  <pageMargins left="0" right="0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7109375" style="1" customWidth="1"/>
    <col min="2" max="2" width="36.28125" style="1" customWidth="1"/>
    <col min="3" max="3" width="13.8515625" style="1" customWidth="1"/>
    <col min="4" max="4" width="0.13671875" style="1" hidden="1" customWidth="1"/>
    <col min="5" max="7" width="15.140625" style="1" customWidth="1"/>
    <col min="8" max="9" width="14.140625" style="1" hidden="1" customWidth="1"/>
    <col min="10" max="10" width="13.140625" style="1" hidden="1" customWidth="1"/>
    <col min="11" max="11" width="12.57421875" style="1" hidden="1" customWidth="1"/>
    <col min="12" max="12" width="11.421875" style="1" bestFit="1" customWidth="1"/>
    <col min="13" max="16384" width="9.140625" style="1" customWidth="1"/>
  </cols>
  <sheetData>
    <row r="1" spans="3:9" ht="18">
      <c r="C1" s="113" t="s">
        <v>87</v>
      </c>
      <c r="D1" s="113"/>
      <c r="E1" s="113"/>
      <c r="F1" s="113"/>
      <c r="G1" s="113"/>
      <c r="H1" s="3"/>
      <c r="I1" s="3"/>
    </row>
    <row r="2" spans="3:9" ht="12.75" customHeight="1">
      <c r="C2" s="114" t="s">
        <v>85</v>
      </c>
      <c r="D2" s="114"/>
      <c r="E2" s="114"/>
      <c r="F2" s="114"/>
      <c r="G2" s="114"/>
      <c r="H2" s="3"/>
      <c r="I2" s="3"/>
    </row>
    <row r="3" spans="3:9" ht="12.75">
      <c r="C3" s="113" t="s">
        <v>97</v>
      </c>
      <c r="D3" s="113"/>
      <c r="E3" s="113"/>
      <c r="F3" s="113"/>
      <c r="G3" s="113"/>
      <c r="H3" s="2"/>
      <c r="I3" s="2"/>
    </row>
    <row r="4" spans="3:9" ht="12.75">
      <c r="C4" s="113" t="s">
        <v>105</v>
      </c>
      <c r="D4" s="113"/>
      <c r="E4" s="113"/>
      <c r="F4" s="113"/>
      <c r="G4" s="113"/>
      <c r="H4" s="2"/>
      <c r="I4" s="2"/>
    </row>
    <row r="5" spans="8:9" ht="15">
      <c r="H5" s="4"/>
      <c r="I5" s="4"/>
    </row>
    <row r="6" spans="1:6" ht="41.25" customHeight="1">
      <c r="A6" s="133" t="s">
        <v>99</v>
      </c>
      <c r="B6" s="133"/>
      <c r="C6" s="133"/>
      <c r="D6" s="133"/>
      <c r="E6" s="133"/>
      <c r="F6" s="76"/>
    </row>
    <row r="7" spans="1:9" ht="15" customHeight="1">
      <c r="A7" s="134"/>
      <c r="B7" s="134"/>
      <c r="C7" s="134"/>
      <c r="D7" s="134"/>
      <c r="E7" s="134"/>
      <c r="F7" s="9"/>
      <c r="H7" s="55"/>
      <c r="I7" s="55"/>
    </row>
    <row r="8" spans="2:4" ht="15">
      <c r="B8" s="9"/>
      <c r="C8" s="9"/>
      <c r="D8" s="9"/>
    </row>
    <row r="9" spans="1:6" ht="12.75">
      <c r="A9" s="115" t="s">
        <v>81</v>
      </c>
      <c r="B9" s="115"/>
      <c r="C9" s="115"/>
      <c r="D9" s="115"/>
      <c r="E9" s="115"/>
      <c r="F9" s="2"/>
    </row>
    <row r="10" spans="1:9" ht="12.75" customHeight="1">
      <c r="A10" s="115" t="s">
        <v>29</v>
      </c>
      <c r="B10" s="115"/>
      <c r="C10" s="115"/>
      <c r="D10" s="115"/>
      <c r="E10" s="115"/>
      <c r="F10" s="2"/>
      <c r="H10" s="126"/>
      <c r="I10" s="126"/>
    </row>
    <row r="11" spans="8:9" ht="12.75">
      <c r="H11" s="126"/>
      <c r="I11" s="126"/>
    </row>
    <row r="12" spans="8:9" ht="13.5" thickBot="1">
      <c r="H12" s="56"/>
      <c r="I12" s="56"/>
    </row>
    <row r="13" spans="1:11" ht="12.75" customHeight="1">
      <c r="A13" s="4"/>
      <c r="B13" s="121" t="s">
        <v>26</v>
      </c>
      <c r="C13" s="119" t="s">
        <v>27</v>
      </c>
      <c r="D13" s="119" t="s">
        <v>28</v>
      </c>
      <c r="E13" s="119" t="s">
        <v>83</v>
      </c>
      <c r="F13" s="119" t="s">
        <v>59</v>
      </c>
      <c r="G13" s="131" t="s">
        <v>100</v>
      </c>
      <c r="H13" s="130" t="s">
        <v>77</v>
      </c>
      <c r="I13" s="120" t="s">
        <v>78</v>
      </c>
      <c r="J13" s="128" t="s">
        <v>80</v>
      </c>
      <c r="K13" s="128" t="s">
        <v>64</v>
      </c>
    </row>
    <row r="14" spans="1:11" ht="48" customHeight="1">
      <c r="A14" s="4"/>
      <c r="B14" s="122"/>
      <c r="C14" s="120"/>
      <c r="D14" s="120"/>
      <c r="E14" s="120"/>
      <c r="F14" s="120"/>
      <c r="G14" s="132"/>
      <c r="H14" s="130"/>
      <c r="I14" s="120"/>
      <c r="J14" s="129"/>
      <c r="K14" s="129"/>
    </row>
    <row r="15" spans="1:11" ht="15" customHeight="1">
      <c r="A15" s="4"/>
      <c r="B15" s="81" t="s">
        <v>4</v>
      </c>
      <c r="C15" s="14">
        <v>1</v>
      </c>
      <c r="D15" s="14">
        <v>150000</v>
      </c>
      <c r="E15" s="34">
        <v>205000</v>
      </c>
      <c r="F15" s="34">
        <v>267000</v>
      </c>
      <c r="G15" s="82">
        <f>C15*F15</f>
        <v>267000</v>
      </c>
      <c r="H15" s="78">
        <f>+C15*E15</f>
        <v>205000</v>
      </c>
      <c r="I15" s="35">
        <f>+G15*C15</f>
        <v>267000</v>
      </c>
      <c r="J15" s="35">
        <f>+E15*20%</f>
        <v>41000</v>
      </c>
      <c r="K15" s="35">
        <f aca="true" t="shared" si="0" ref="K15:K22">+J15*12</f>
        <v>492000</v>
      </c>
    </row>
    <row r="16" spans="1:11" ht="15.75" customHeight="1">
      <c r="A16" s="4"/>
      <c r="B16" s="81" t="s">
        <v>13</v>
      </c>
      <c r="C16" s="14">
        <v>1</v>
      </c>
      <c r="D16" s="14">
        <v>115000</v>
      </c>
      <c r="E16" s="34">
        <v>156000</v>
      </c>
      <c r="F16" s="34">
        <v>203000</v>
      </c>
      <c r="G16" s="82">
        <f aca="true" t="shared" si="1" ref="G16:G22">C16*F16</f>
        <v>203000</v>
      </c>
      <c r="H16" s="78">
        <f aca="true" t="shared" si="2" ref="H16:H22">+C16*E16</f>
        <v>156000</v>
      </c>
      <c r="I16" s="35">
        <f aca="true" t="shared" si="3" ref="I16:I22">+G16*C16</f>
        <v>203000</v>
      </c>
      <c r="J16" s="35">
        <f aca="true" t="shared" si="4" ref="J16:J22">+E16*20%</f>
        <v>31200</v>
      </c>
      <c r="K16" s="35">
        <f t="shared" si="0"/>
        <v>374400</v>
      </c>
    </row>
    <row r="17" spans="1:11" ht="15.75" customHeight="1">
      <c r="A17" s="4"/>
      <c r="B17" s="81" t="s">
        <v>14</v>
      </c>
      <c r="C17" s="77">
        <v>3</v>
      </c>
      <c r="D17" s="14">
        <v>85000</v>
      </c>
      <c r="E17" s="34">
        <v>115000</v>
      </c>
      <c r="F17" s="34">
        <v>150000</v>
      </c>
      <c r="G17" s="82">
        <f t="shared" si="1"/>
        <v>450000</v>
      </c>
      <c r="H17" s="78">
        <f t="shared" si="2"/>
        <v>345000</v>
      </c>
      <c r="I17" s="35">
        <f t="shared" si="3"/>
        <v>1350000</v>
      </c>
      <c r="J17" s="35">
        <f t="shared" si="4"/>
        <v>23000</v>
      </c>
      <c r="K17" s="35">
        <f t="shared" si="0"/>
        <v>276000</v>
      </c>
    </row>
    <row r="18" spans="1:11" ht="17.25" customHeight="1">
      <c r="A18" s="4"/>
      <c r="B18" s="81" t="s">
        <v>15</v>
      </c>
      <c r="C18" s="14">
        <v>6</v>
      </c>
      <c r="D18" s="14">
        <v>80000</v>
      </c>
      <c r="E18" s="34">
        <v>110000</v>
      </c>
      <c r="F18" s="34">
        <v>143000</v>
      </c>
      <c r="G18" s="82">
        <f t="shared" si="1"/>
        <v>858000</v>
      </c>
      <c r="H18" s="78">
        <f t="shared" si="2"/>
        <v>660000</v>
      </c>
      <c r="I18" s="35">
        <f>+G18*C18</f>
        <v>5148000</v>
      </c>
      <c r="J18" s="35">
        <f t="shared" si="4"/>
        <v>22000</v>
      </c>
      <c r="K18" s="35">
        <f t="shared" si="0"/>
        <v>264000</v>
      </c>
    </row>
    <row r="19" spans="1:11" ht="17.25" customHeight="1">
      <c r="A19" s="4"/>
      <c r="B19" s="81" t="s">
        <v>43</v>
      </c>
      <c r="C19" s="14">
        <v>1</v>
      </c>
      <c r="D19" s="14">
        <v>80000</v>
      </c>
      <c r="E19" s="34">
        <v>110000</v>
      </c>
      <c r="F19" s="34">
        <v>143000</v>
      </c>
      <c r="G19" s="82">
        <f t="shared" si="1"/>
        <v>143000</v>
      </c>
      <c r="H19" s="78">
        <f t="shared" si="2"/>
        <v>110000</v>
      </c>
      <c r="I19" s="35">
        <f>+G19*C19</f>
        <v>143000</v>
      </c>
      <c r="J19" s="35">
        <f t="shared" si="4"/>
        <v>22000</v>
      </c>
      <c r="K19" s="35">
        <f t="shared" si="0"/>
        <v>264000</v>
      </c>
    </row>
    <row r="20" spans="1:11" ht="17.25" customHeight="1">
      <c r="A20" s="4"/>
      <c r="B20" s="81" t="s">
        <v>16</v>
      </c>
      <c r="C20" s="14">
        <v>2</v>
      </c>
      <c r="D20" s="14">
        <v>73000</v>
      </c>
      <c r="E20" s="34">
        <v>106000</v>
      </c>
      <c r="F20" s="34">
        <v>138000</v>
      </c>
      <c r="G20" s="82">
        <f t="shared" si="1"/>
        <v>276000</v>
      </c>
      <c r="H20" s="78">
        <f t="shared" si="2"/>
        <v>212000</v>
      </c>
      <c r="I20" s="35">
        <f>+G20*C20</f>
        <v>552000</v>
      </c>
      <c r="J20" s="35">
        <f t="shared" si="4"/>
        <v>21200</v>
      </c>
      <c r="K20" s="35">
        <f t="shared" si="0"/>
        <v>254400</v>
      </c>
    </row>
    <row r="21" spans="1:11" ht="17.25" customHeight="1">
      <c r="A21" s="4"/>
      <c r="B21" s="81" t="s">
        <v>54</v>
      </c>
      <c r="C21" s="14">
        <v>1</v>
      </c>
      <c r="D21" s="14"/>
      <c r="E21" s="34">
        <v>110000</v>
      </c>
      <c r="F21" s="34">
        <v>143000</v>
      </c>
      <c r="G21" s="82">
        <f t="shared" si="1"/>
        <v>143000</v>
      </c>
      <c r="H21" s="78">
        <f t="shared" si="2"/>
        <v>110000</v>
      </c>
      <c r="I21" s="35">
        <f t="shared" si="3"/>
        <v>143000</v>
      </c>
      <c r="J21" s="35">
        <f t="shared" si="4"/>
        <v>22000</v>
      </c>
      <c r="K21" s="35">
        <f t="shared" si="0"/>
        <v>264000</v>
      </c>
    </row>
    <row r="22" spans="1:11" ht="17.25" customHeight="1">
      <c r="A22" s="4"/>
      <c r="B22" s="81" t="s">
        <v>55</v>
      </c>
      <c r="C22" s="14">
        <v>1</v>
      </c>
      <c r="D22" s="14"/>
      <c r="E22" s="34">
        <v>110000</v>
      </c>
      <c r="F22" s="34">
        <v>143000</v>
      </c>
      <c r="G22" s="82">
        <f t="shared" si="1"/>
        <v>143000</v>
      </c>
      <c r="H22" s="78">
        <f t="shared" si="2"/>
        <v>110000</v>
      </c>
      <c r="I22" s="35">
        <f t="shared" si="3"/>
        <v>143000</v>
      </c>
      <c r="J22" s="35">
        <f t="shared" si="4"/>
        <v>22000</v>
      </c>
      <c r="K22" s="35">
        <f t="shared" si="0"/>
        <v>264000</v>
      </c>
    </row>
    <row r="23" spans="2:12" s="66" customFormat="1" ht="15" customHeight="1" thickBot="1">
      <c r="B23" s="83" t="s">
        <v>24</v>
      </c>
      <c r="C23" s="84">
        <f>SUM(C15:C22)</f>
        <v>16</v>
      </c>
      <c r="D23" s="84">
        <v>583000</v>
      </c>
      <c r="E23" s="85">
        <f aca="true" t="shared" si="5" ref="E23:K23">SUM(E15:E22)</f>
        <v>1022000</v>
      </c>
      <c r="F23" s="85">
        <f>SUM(F15:F22)</f>
        <v>1330000</v>
      </c>
      <c r="G23" s="86">
        <f t="shared" si="5"/>
        <v>2483000</v>
      </c>
      <c r="H23" s="79">
        <f t="shared" si="5"/>
        <v>1908000</v>
      </c>
      <c r="I23" s="67">
        <f t="shared" si="5"/>
        <v>7949000</v>
      </c>
      <c r="J23" s="67">
        <f t="shared" si="5"/>
        <v>204400</v>
      </c>
      <c r="K23" s="67">
        <f t="shared" si="5"/>
        <v>2452800</v>
      </c>
      <c r="L23" s="68"/>
    </row>
    <row r="25" spans="3:5" ht="12.75" hidden="1">
      <c r="C25" s="44" t="s">
        <v>72</v>
      </c>
      <c r="D25" t="s">
        <v>71</v>
      </c>
      <c r="E25" t="s">
        <v>71</v>
      </c>
    </row>
    <row r="26" spans="2:6" ht="12.75" hidden="1">
      <c r="B26" t="s">
        <v>65</v>
      </c>
      <c r="C26" s="45">
        <f>+I23-H23</f>
        <v>6041000</v>
      </c>
      <c r="D26" s="45">
        <f>+C26*12</f>
        <v>72492000</v>
      </c>
      <c r="E26" s="45">
        <f>+C26*12</f>
        <v>72492000</v>
      </c>
      <c r="F26" s="45"/>
    </row>
    <row r="27" spans="2:6" ht="12.75" hidden="1">
      <c r="B27" t="s">
        <v>73</v>
      </c>
      <c r="C27" s="45"/>
      <c r="D27" s="45">
        <f>+C26*10</f>
        <v>60410000</v>
      </c>
      <c r="E27" s="45">
        <f>+C26*10</f>
        <v>60410000</v>
      </c>
      <c r="F27" s="45"/>
    </row>
    <row r="29" spans="2:7" ht="17.25">
      <c r="B29" s="127"/>
      <c r="C29" s="127"/>
      <c r="D29" s="127"/>
      <c r="E29" s="127"/>
      <c r="F29" s="127"/>
      <c r="G29" s="127"/>
    </row>
    <row r="31" spans="2:9" ht="16.5">
      <c r="B31" s="125" t="s">
        <v>98</v>
      </c>
      <c r="C31" s="125"/>
      <c r="D31" s="125"/>
      <c r="E31" s="125"/>
      <c r="F31" s="125"/>
      <c r="G31" s="125"/>
      <c r="H31"/>
      <c r="I31"/>
    </row>
    <row r="32" spans="8:9" ht="12.75">
      <c r="H32" s="45"/>
      <c r="I32" s="45"/>
    </row>
    <row r="33" spans="8:9" ht="12.75">
      <c r="H33" s="45"/>
      <c r="I33" s="45"/>
    </row>
  </sheetData>
  <sheetProtection/>
  <mergeCells count="22">
    <mergeCell ref="K13:K14"/>
    <mergeCell ref="C13:C14"/>
    <mergeCell ref="D13:D14"/>
    <mergeCell ref="G13:G14"/>
    <mergeCell ref="A6:E6"/>
    <mergeCell ref="A7:E7"/>
    <mergeCell ref="A9:E9"/>
    <mergeCell ref="A10:E10"/>
    <mergeCell ref="B13:B14"/>
    <mergeCell ref="C1:G1"/>
    <mergeCell ref="J13:J14"/>
    <mergeCell ref="I10:I11"/>
    <mergeCell ref="H13:H14"/>
    <mergeCell ref="I13:I14"/>
    <mergeCell ref="E13:E14"/>
    <mergeCell ref="F13:F14"/>
    <mergeCell ref="B31:G31"/>
    <mergeCell ref="H10:H11"/>
    <mergeCell ref="C2:G2"/>
    <mergeCell ref="C3:G3"/>
    <mergeCell ref="C4:G4"/>
    <mergeCell ref="B29:G29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21.28125" style="1" customWidth="1"/>
    <col min="4" max="4" width="14.28125" style="1" customWidth="1"/>
    <col min="5" max="5" width="18.421875" style="1" customWidth="1"/>
    <col min="6" max="6" width="14.7109375" style="1" hidden="1" customWidth="1"/>
    <col min="7" max="7" width="14.421875" style="1" hidden="1" customWidth="1"/>
    <col min="8" max="8" width="14.140625" style="1" hidden="1" customWidth="1"/>
    <col min="9" max="16384" width="9.140625" style="1" customWidth="1"/>
  </cols>
  <sheetData>
    <row r="1" spans="3:6" ht="15" customHeight="1">
      <c r="C1" s="113" t="s">
        <v>84</v>
      </c>
      <c r="D1" s="113"/>
      <c r="E1" s="113"/>
      <c r="F1" s="113"/>
    </row>
    <row r="2" spans="3:6" ht="15" customHeight="1">
      <c r="C2" s="114" t="s">
        <v>85</v>
      </c>
      <c r="D2" s="114"/>
      <c r="E2" s="114"/>
      <c r="F2" s="114"/>
    </row>
    <row r="3" spans="3:6" ht="15" customHeight="1">
      <c r="C3" s="113" t="s">
        <v>97</v>
      </c>
      <c r="D3" s="113"/>
      <c r="E3" s="113"/>
      <c r="F3" s="113"/>
    </row>
    <row r="4" spans="3:6" ht="15" customHeight="1">
      <c r="C4" s="113" t="s">
        <v>106</v>
      </c>
      <c r="D4" s="113"/>
      <c r="E4" s="113"/>
      <c r="F4" s="113"/>
    </row>
    <row r="5" s="33" customFormat="1" ht="15">
      <c r="B5" s="33" t="s">
        <v>52</v>
      </c>
    </row>
    <row r="6" spans="1:5" ht="9" customHeight="1">
      <c r="A6" s="118"/>
      <c r="B6" s="118"/>
      <c r="C6" s="118"/>
      <c r="D6" s="118"/>
      <c r="E6" s="118"/>
    </row>
    <row r="7" spans="1:5" s="2" customFormat="1" ht="16.5" customHeight="1">
      <c r="A7" s="20"/>
      <c r="B7" s="21"/>
      <c r="C7" s="20"/>
      <c r="D7" s="20"/>
      <c r="E7" s="20"/>
    </row>
    <row r="8" spans="1:9" ht="15.75" customHeight="1">
      <c r="A8" s="115" t="s">
        <v>94</v>
      </c>
      <c r="B8" s="115"/>
      <c r="C8" s="115"/>
      <c r="D8" s="115"/>
      <c r="E8" s="115"/>
      <c r="I8" s="11"/>
    </row>
    <row r="9" spans="1:5" ht="12.75">
      <c r="A9" s="115" t="s">
        <v>29</v>
      </c>
      <c r="B9" s="115"/>
      <c r="C9" s="115"/>
      <c r="D9" s="115"/>
      <c r="E9" s="115"/>
    </row>
    <row r="10" spans="2:5" ht="15">
      <c r="B10" s="117"/>
      <c r="C10" s="117"/>
      <c r="E10" s="4"/>
    </row>
    <row r="11" ht="12.75">
      <c r="E11" s="22"/>
    </row>
    <row r="12" spans="2:8" ht="15" customHeight="1">
      <c r="B12" s="128" t="s">
        <v>26</v>
      </c>
      <c r="C12" s="128" t="s">
        <v>27</v>
      </c>
      <c r="D12" s="128" t="s">
        <v>88</v>
      </c>
      <c r="E12" s="128" t="s">
        <v>89</v>
      </c>
      <c r="F12" s="128" t="s">
        <v>82</v>
      </c>
      <c r="G12" s="120" t="s">
        <v>66</v>
      </c>
      <c r="H12" s="120" t="s">
        <v>67</v>
      </c>
    </row>
    <row r="13" spans="2:8" ht="46.5" customHeight="1">
      <c r="B13" s="129"/>
      <c r="C13" s="129"/>
      <c r="D13" s="135"/>
      <c r="E13" s="136"/>
      <c r="F13" s="129"/>
      <c r="G13" s="120"/>
      <c r="H13" s="120"/>
    </row>
    <row r="14" spans="2:8" ht="15" customHeight="1">
      <c r="B14" s="29" t="s">
        <v>44</v>
      </c>
      <c r="C14" s="5">
        <v>1</v>
      </c>
      <c r="D14" s="6">
        <v>145000</v>
      </c>
      <c r="E14" s="6">
        <v>240000</v>
      </c>
      <c r="F14" s="40">
        <v>13000</v>
      </c>
      <c r="G14" s="39">
        <f>+E14-D14</f>
        <v>95000</v>
      </c>
      <c r="H14" s="42">
        <f aca="true" t="shared" si="0" ref="H14:H21">+G14*12</f>
        <v>1140000</v>
      </c>
    </row>
    <row r="15" spans="2:8" ht="15" customHeight="1">
      <c r="B15" s="30" t="s">
        <v>45</v>
      </c>
      <c r="C15" s="5">
        <v>1</v>
      </c>
      <c r="D15" s="6">
        <v>105000</v>
      </c>
      <c r="E15" s="6">
        <v>174000</v>
      </c>
      <c r="F15" s="40">
        <v>9000</v>
      </c>
      <c r="G15" s="39">
        <f aca="true" t="shared" si="1" ref="G15:G21">+E15-D15</f>
        <v>69000</v>
      </c>
      <c r="H15" s="42">
        <f t="shared" si="0"/>
        <v>828000</v>
      </c>
    </row>
    <row r="16" spans="2:8" ht="15" customHeight="1">
      <c r="B16" s="31" t="s">
        <v>46</v>
      </c>
      <c r="C16" s="5">
        <v>1</v>
      </c>
      <c r="D16" s="6">
        <v>112000</v>
      </c>
      <c r="E16" s="6">
        <v>180000</v>
      </c>
      <c r="F16" s="40">
        <v>10000</v>
      </c>
      <c r="G16" s="39">
        <f t="shared" si="1"/>
        <v>68000</v>
      </c>
      <c r="H16" s="42">
        <f t="shared" si="0"/>
        <v>816000</v>
      </c>
    </row>
    <row r="17" spans="2:8" ht="15" customHeight="1">
      <c r="B17" s="32" t="s">
        <v>47</v>
      </c>
      <c r="C17" s="27">
        <v>1</v>
      </c>
      <c r="D17" s="8">
        <v>100000</v>
      </c>
      <c r="E17" s="8">
        <v>160000</v>
      </c>
      <c r="F17" s="40">
        <v>80000</v>
      </c>
      <c r="G17" s="39">
        <f t="shared" si="1"/>
        <v>60000</v>
      </c>
      <c r="H17" s="42">
        <f t="shared" si="0"/>
        <v>720000</v>
      </c>
    </row>
    <row r="18" spans="2:8" s="22" customFormat="1" ht="15" customHeight="1">
      <c r="B18" s="32" t="s">
        <v>48</v>
      </c>
      <c r="C18" s="28">
        <v>1</v>
      </c>
      <c r="D18" s="8">
        <v>100000</v>
      </c>
      <c r="E18" s="8">
        <v>165000</v>
      </c>
      <c r="F18" s="40">
        <v>8000</v>
      </c>
      <c r="G18" s="39">
        <f t="shared" si="1"/>
        <v>65000</v>
      </c>
      <c r="H18" s="42">
        <f t="shared" si="0"/>
        <v>780000</v>
      </c>
    </row>
    <row r="19" spans="2:8" s="22" customFormat="1" ht="15" customHeight="1">
      <c r="B19" s="32" t="s">
        <v>49</v>
      </c>
      <c r="C19" s="28">
        <v>1</v>
      </c>
      <c r="D19" s="8">
        <v>100000</v>
      </c>
      <c r="E19" s="8">
        <v>145000</v>
      </c>
      <c r="F19" s="40">
        <v>8000</v>
      </c>
      <c r="G19" s="39">
        <f t="shared" si="1"/>
        <v>45000</v>
      </c>
      <c r="H19" s="42">
        <f t="shared" si="0"/>
        <v>540000</v>
      </c>
    </row>
    <row r="20" spans="2:8" s="22" customFormat="1" ht="15" customHeight="1">
      <c r="B20" s="58" t="s">
        <v>31</v>
      </c>
      <c r="C20" s="59">
        <v>1</v>
      </c>
      <c r="D20" s="8">
        <v>105000</v>
      </c>
      <c r="E20" s="8">
        <v>150000</v>
      </c>
      <c r="F20" s="60">
        <v>8000</v>
      </c>
      <c r="G20" s="39">
        <f t="shared" si="1"/>
        <v>45000</v>
      </c>
      <c r="H20" s="42">
        <f t="shared" si="0"/>
        <v>540000</v>
      </c>
    </row>
    <row r="21" spans="2:8" s="22" customFormat="1" ht="15" customHeight="1">
      <c r="B21" s="58" t="s">
        <v>93</v>
      </c>
      <c r="C21" s="59">
        <v>1</v>
      </c>
      <c r="D21" s="72">
        <v>105000</v>
      </c>
      <c r="E21" s="72">
        <v>160000</v>
      </c>
      <c r="F21" s="60"/>
      <c r="G21" s="39">
        <f t="shared" si="1"/>
        <v>55000</v>
      </c>
      <c r="H21" s="42">
        <f t="shared" si="0"/>
        <v>660000</v>
      </c>
    </row>
    <row r="22" spans="2:8" s="22" customFormat="1" ht="15.75" customHeight="1">
      <c r="B22" s="69" t="s">
        <v>24</v>
      </c>
      <c r="C22" s="70">
        <f>SUM(C14:C21)</f>
        <v>8</v>
      </c>
      <c r="D22" s="71">
        <f>SUM(D14:D21)</f>
        <v>872000</v>
      </c>
      <c r="E22" s="71">
        <f>SUM(E14:E21)</f>
        <v>1374000</v>
      </c>
      <c r="F22" s="41">
        <f>SUM(F14:F20)</f>
        <v>136000</v>
      </c>
      <c r="G22" s="57">
        <f>SUM(G14:G21)</f>
        <v>502000</v>
      </c>
      <c r="H22" s="16">
        <f>SUM(H14:H21)</f>
        <v>6024000</v>
      </c>
    </row>
    <row r="23" spans="2:5" s="22" customFormat="1" ht="15.75" customHeight="1">
      <c r="B23" s="25"/>
      <c r="C23" s="26"/>
      <c r="D23" s="23"/>
      <c r="E23" s="23"/>
    </row>
    <row r="24" spans="2:5" s="22" customFormat="1" ht="12.75">
      <c r="B24" s="25"/>
      <c r="C24" s="26"/>
      <c r="D24" s="23"/>
      <c r="E24" s="23"/>
    </row>
    <row r="25" spans="2:5" ht="12.75" hidden="1">
      <c r="B25" s="46"/>
      <c r="C25" s="47" t="s">
        <v>72</v>
      </c>
      <c r="D25" s="46" t="s">
        <v>71</v>
      </c>
      <c r="E25" s="46" t="s">
        <v>71</v>
      </c>
    </row>
    <row r="26" spans="2:5" ht="12.75" hidden="1">
      <c r="B26" s="46" t="s">
        <v>65</v>
      </c>
      <c r="C26" s="48">
        <f>+F22</f>
        <v>136000</v>
      </c>
      <c r="D26" s="48">
        <f>+C26*12</f>
        <v>1632000</v>
      </c>
      <c r="E26" s="48">
        <f>+C26*12</f>
        <v>1632000</v>
      </c>
    </row>
    <row r="27" spans="2:5" ht="12.75" hidden="1">
      <c r="B27" s="46" t="s">
        <v>73</v>
      </c>
      <c r="C27" s="48"/>
      <c r="D27" s="48">
        <f>+C26*10</f>
        <v>1360000</v>
      </c>
      <c r="E27" s="48">
        <f>+C26*10</f>
        <v>1360000</v>
      </c>
    </row>
    <row r="28" spans="2:5" ht="12.75" hidden="1">
      <c r="B28" s="46"/>
      <c r="C28" s="48"/>
      <c r="D28" s="48"/>
      <c r="E28" s="48"/>
    </row>
    <row r="29" spans="2:5" s="22" customFormat="1" ht="15" customHeight="1" hidden="1">
      <c r="B29" s="49" t="s">
        <v>68</v>
      </c>
      <c r="C29" s="50">
        <f>(413333+125589+4245335)</f>
        <v>4784257</v>
      </c>
      <c r="D29" s="50"/>
      <c r="E29" s="50"/>
    </row>
    <row r="30" spans="2:5" s="22" customFormat="1" ht="15" customHeight="1" hidden="1">
      <c r="B30" s="51" t="s">
        <v>69</v>
      </c>
      <c r="C30" s="52">
        <f>+C29*10%</f>
        <v>478425.7</v>
      </c>
      <c r="D30" s="50"/>
      <c r="E30" s="50"/>
    </row>
    <row r="31" spans="2:5" s="22" customFormat="1" ht="15" customHeight="1" hidden="1">
      <c r="B31" s="51" t="s">
        <v>75</v>
      </c>
      <c r="C31" s="52">
        <f>+C30*0.2</f>
        <v>95685.14000000001</v>
      </c>
      <c r="D31" s="50"/>
      <c r="E31" s="50"/>
    </row>
    <row r="32" spans="2:5" s="22" customFormat="1" ht="15" customHeight="1" hidden="1">
      <c r="B32" s="51" t="s">
        <v>70</v>
      </c>
      <c r="C32" s="52">
        <f>+C30+C31</f>
        <v>574110.8400000001</v>
      </c>
      <c r="D32" s="50"/>
      <c r="E32" s="50"/>
    </row>
    <row r="33" spans="2:5" s="22" customFormat="1" ht="15" customHeight="1" hidden="1">
      <c r="B33" s="51" t="s">
        <v>76</v>
      </c>
      <c r="C33" s="52">
        <f>+C32*10</f>
        <v>5741108.4</v>
      </c>
      <c r="D33" s="50"/>
      <c r="E33" s="50"/>
    </row>
    <row r="34" spans="2:5" s="22" customFormat="1" ht="15" customHeight="1" hidden="1">
      <c r="B34" s="25"/>
      <c r="C34" s="43"/>
      <c r="D34" s="23"/>
      <c r="E34" s="23"/>
    </row>
    <row r="35" spans="2:5" s="22" customFormat="1" ht="15" customHeight="1" hidden="1">
      <c r="B35" s="51"/>
      <c r="C35" s="49" t="s">
        <v>72</v>
      </c>
      <c r="D35" s="50" t="s">
        <v>71</v>
      </c>
      <c r="E35" s="23"/>
    </row>
    <row r="36" spans="2:5" s="22" customFormat="1" ht="15" hidden="1">
      <c r="B36" s="51" t="s">
        <v>74</v>
      </c>
      <c r="C36" s="53" t="e">
        <f>+#REF!+Mank!C40+#REF!+Gradaran!C26+lernacor!C26</f>
        <v>#REF!</v>
      </c>
      <c r="D36" s="54" t="e">
        <f>+C36*12</f>
        <v>#REF!</v>
      </c>
      <c r="E36" s="24"/>
    </row>
    <row r="37" spans="2:4" ht="12.75" hidden="1">
      <c r="B37" s="46" t="s">
        <v>73</v>
      </c>
      <c r="D37" s="7" t="e">
        <f>+C36*10</f>
        <v>#REF!</v>
      </c>
    </row>
    <row r="38" ht="12.75" hidden="1">
      <c r="E38" s="7"/>
    </row>
    <row r="39" ht="12.75" hidden="1">
      <c r="E39" s="7"/>
    </row>
    <row r="40" ht="12.75" hidden="1">
      <c r="E40" s="7"/>
    </row>
    <row r="42" spans="2:6" ht="16.5">
      <c r="B42" s="125" t="s">
        <v>98</v>
      </c>
      <c r="C42" s="125"/>
      <c r="D42" s="125"/>
      <c r="E42" s="125"/>
      <c r="F42" s="125"/>
    </row>
  </sheetData>
  <sheetProtection/>
  <mergeCells count="16">
    <mergeCell ref="B42:F42"/>
    <mergeCell ref="A9:E9"/>
    <mergeCell ref="B10:C10"/>
    <mergeCell ref="F12:F13"/>
    <mergeCell ref="G12:G13"/>
    <mergeCell ref="H12:H13"/>
    <mergeCell ref="B12:B13"/>
    <mergeCell ref="C12:C13"/>
    <mergeCell ref="D12:D13"/>
    <mergeCell ref="E12:E13"/>
    <mergeCell ref="C1:F1"/>
    <mergeCell ref="C2:F2"/>
    <mergeCell ref="C3:F3"/>
    <mergeCell ref="C4:F4"/>
    <mergeCell ref="A6:E6"/>
    <mergeCell ref="A8:E8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421875" style="1" customWidth="1"/>
    <col min="2" max="2" width="21.8515625" style="1" customWidth="1"/>
    <col min="3" max="3" width="20.8515625" style="1" customWidth="1"/>
    <col min="4" max="4" width="21.28125" style="1" customWidth="1"/>
    <col min="5" max="5" width="26.140625" style="1" customWidth="1"/>
    <col min="6" max="6" width="14.140625" style="1" customWidth="1"/>
    <col min="7" max="16384" width="9.140625" style="1" customWidth="1"/>
  </cols>
  <sheetData>
    <row r="1" spans="3:6" ht="14.25">
      <c r="C1" s="138" t="s">
        <v>90</v>
      </c>
      <c r="D1" s="138"/>
      <c r="E1" s="138"/>
      <c r="F1" s="138"/>
    </row>
    <row r="2" spans="3:6" ht="12.75" customHeight="1">
      <c r="C2" s="139" t="s">
        <v>85</v>
      </c>
      <c r="D2" s="139"/>
      <c r="E2" s="139"/>
      <c r="F2" s="139"/>
    </row>
    <row r="3" spans="3:6" ht="14.25">
      <c r="C3" s="138" t="s">
        <v>97</v>
      </c>
      <c r="D3" s="138"/>
      <c r="E3" s="138"/>
      <c r="F3" s="138"/>
    </row>
    <row r="4" spans="3:6" ht="14.25">
      <c r="C4" s="138" t="s">
        <v>103</v>
      </c>
      <c r="D4" s="138"/>
      <c r="E4" s="138"/>
      <c r="F4" s="138"/>
    </row>
    <row r="6" spans="1:5" ht="18">
      <c r="A6" s="118" t="s">
        <v>53</v>
      </c>
      <c r="B6" s="118"/>
      <c r="C6" s="118"/>
      <c r="D6" s="118"/>
      <c r="E6" s="118"/>
    </row>
    <row r="7" spans="1:5" ht="15">
      <c r="A7" s="9"/>
      <c r="B7" s="9"/>
      <c r="C7" s="9"/>
      <c r="D7" s="9"/>
      <c r="E7" s="9"/>
    </row>
    <row r="8" spans="1:5" ht="12.75">
      <c r="A8" s="115" t="s">
        <v>96</v>
      </c>
      <c r="B8" s="115"/>
      <c r="C8" s="115"/>
      <c r="D8" s="115"/>
      <c r="E8" s="115"/>
    </row>
    <row r="9" spans="1:5" ht="12.75">
      <c r="A9" s="115" t="s">
        <v>29</v>
      </c>
      <c r="B9" s="115"/>
      <c r="C9" s="115"/>
      <c r="D9" s="115"/>
      <c r="E9" s="115"/>
    </row>
    <row r="10" spans="1:5" ht="12.75">
      <c r="A10" s="2"/>
      <c r="B10" s="2"/>
      <c r="C10" s="2"/>
      <c r="D10" s="2"/>
      <c r="E10" s="2"/>
    </row>
    <row r="11" spans="1:5" ht="14.25">
      <c r="A11" s="10" t="s">
        <v>51</v>
      </c>
      <c r="B11" s="10"/>
      <c r="C11" s="10"/>
      <c r="D11" s="10"/>
      <c r="E11" s="10"/>
    </row>
    <row r="12" ht="14.25">
      <c r="A12" s="11" t="s">
        <v>50</v>
      </c>
    </row>
    <row r="13" ht="14.25">
      <c r="A13" s="11"/>
    </row>
    <row r="14" ht="14.25">
      <c r="A14" s="12" t="s">
        <v>40</v>
      </c>
    </row>
    <row r="15" ht="14.25">
      <c r="A15" s="12" t="s">
        <v>41</v>
      </c>
    </row>
    <row r="16" ht="14.25">
      <c r="A16" s="12" t="s">
        <v>42</v>
      </c>
    </row>
    <row r="18" ht="15">
      <c r="A18" s="13" t="s">
        <v>17</v>
      </c>
    </row>
    <row r="19" ht="15">
      <c r="A19" s="13" t="s">
        <v>18</v>
      </c>
    </row>
    <row r="20" ht="15">
      <c r="A20" s="13" t="s">
        <v>19</v>
      </c>
    </row>
    <row r="21" ht="15">
      <c r="A21" s="13"/>
    </row>
    <row r="22" spans="1:5" ht="15">
      <c r="A22" s="137" t="s">
        <v>35</v>
      </c>
      <c r="B22" s="137"/>
      <c r="C22" s="137"/>
      <c r="D22" s="15" t="s">
        <v>58</v>
      </c>
      <c r="E22" s="15" t="s">
        <v>34</v>
      </c>
    </row>
    <row r="23" spans="1:5" ht="15">
      <c r="A23" s="137" t="s">
        <v>20</v>
      </c>
      <c r="B23" s="137"/>
      <c r="C23" s="137"/>
      <c r="D23" s="16">
        <v>128000</v>
      </c>
      <c r="E23" s="16">
        <v>167000</v>
      </c>
    </row>
    <row r="24" spans="1:5" ht="15">
      <c r="A24" s="137" t="s">
        <v>21</v>
      </c>
      <c r="B24" s="137"/>
      <c r="C24" s="137"/>
      <c r="D24" s="16">
        <v>129000</v>
      </c>
      <c r="E24" s="16">
        <v>168000</v>
      </c>
    </row>
    <row r="25" spans="1:5" ht="15">
      <c r="A25" s="137" t="s">
        <v>22</v>
      </c>
      <c r="B25" s="137"/>
      <c r="C25" s="137"/>
      <c r="D25" s="16">
        <v>130000</v>
      </c>
      <c r="E25" s="16">
        <v>169000</v>
      </c>
    </row>
    <row r="26" ht="15">
      <c r="A26" s="13"/>
    </row>
    <row r="27" ht="15.75" thickBot="1">
      <c r="A27" s="9"/>
    </row>
    <row r="28" spans="2:6" ht="63" customHeight="1">
      <c r="B28" s="102" t="s">
        <v>26</v>
      </c>
      <c r="C28" s="103" t="s">
        <v>27</v>
      </c>
      <c r="D28" s="103" t="s">
        <v>61</v>
      </c>
      <c r="E28" s="103" t="s">
        <v>62</v>
      </c>
      <c r="F28" s="104" t="s">
        <v>100</v>
      </c>
    </row>
    <row r="29" spans="2:6" ht="18" customHeight="1">
      <c r="B29" s="105" t="s">
        <v>4</v>
      </c>
      <c r="C29" s="17">
        <v>1</v>
      </c>
      <c r="D29" s="18">
        <v>260000</v>
      </c>
      <c r="E29" s="18">
        <v>338000</v>
      </c>
      <c r="F29" s="106">
        <f>C29*E29</f>
        <v>338000</v>
      </c>
    </row>
    <row r="30" spans="2:6" ht="18" customHeight="1">
      <c r="B30" s="105" t="s">
        <v>37</v>
      </c>
      <c r="C30" s="17">
        <v>1</v>
      </c>
      <c r="D30" s="18">
        <v>189000</v>
      </c>
      <c r="E30" s="18">
        <v>246000</v>
      </c>
      <c r="F30" s="106">
        <f aca="true" t="shared" si="0" ref="F30:F37">C30*E30</f>
        <v>246000</v>
      </c>
    </row>
    <row r="31" spans="2:6" ht="18" customHeight="1">
      <c r="B31" s="105" t="s">
        <v>33</v>
      </c>
      <c r="C31" s="17">
        <v>1</v>
      </c>
      <c r="D31" s="18">
        <v>182000</v>
      </c>
      <c r="E31" s="18">
        <v>237000</v>
      </c>
      <c r="F31" s="106">
        <f t="shared" si="0"/>
        <v>237000</v>
      </c>
    </row>
    <row r="32" spans="2:6" ht="17.25" customHeight="1">
      <c r="B32" s="105" t="s">
        <v>15</v>
      </c>
      <c r="C32" s="17">
        <v>1</v>
      </c>
      <c r="D32" s="18">
        <v>120000</v>
      </c>
      <c r="E32" s="18">
        <v>156000</v>
      </c>
      <c r="F32" s="106">
        <f t="shared" si="0"/>
        <v>156000</v>
      </c>
    </row>
    <row r="33" spans="2:6" ht="17.25" customHeight="1">
      <c r="B33" s="105" t="s">
        <v>36</v>
      </c>
      <c r="C33" s="17">
        <v>1</v>
      </c>
      <c r="D33" s="18">
        <v>120000</v>
      </c>
      <c r="E33" s="18">
        <v>156000</v>
      </c>
      <c r="F33" s="106">
        <f t="shared" si="0"/>
        <v>156000</v>
      </c>
    </row>
    <row r="34" spans="2:6" ht="18" customHeight="1">
      <c r="B34" s="105" t="s">
        <v>8</v>
      </c>
      <c r="C34" s="17">
        <v>1</v>
      </c>
      <c r="D34" s="18">
        <v>120000</v>
      </c>
      <c r="E34" s="18">
        <v>156000</v>
      </c>
      <c r="F34" s="106">
        <f t="shared" si="0"/>
        <v>156000</v>
      </c>
    </row>
    <row r="35" spans="2:6" ht="15">
      <c r="B35" s="105" t="s">
        <v>12</v>
      </c>
      <c r="C35" s="17">
        <v>1</v>
      </c>
      <c r="D35" s="18">
        <v>120000</v>
      </c>
      <c r="E35" s="18">
        <v>156000</v>
      </c>
      <c r="F35" s="106">
        <f t="shared" si="0"/>
        <v>156000</v>
      </c>
    </row>
    <row r="36" spans="2:6" ht="16.5" customHeight="1">
      <c r="B36" s="105" t="s">
        <v>16</v>
      </c>
      <c r="C36" s="17">
        <v>3</v>
      </c>
      <c r="D36" s="18">
        <v>115000</v>
      </c>
      <c r="E36" s="18">
        <v>150000</v>
      </c>
      <c r="F36" s="106">
        <f t="shared" si="0"/>
        <v>450000</v>
      </c>
    </row>
    <row r="37" spans="2:6" ht="16.5" customHeight="1">
      <c r="B37" s="105" t="s">
        <v>91</v>
      </c>
      <c r="C37" s="17">
        <v>3</v>
      </c>
      <c r="D37" s="18">
        <v>115000</v>
      </c>
      <c r="E37" s="18">
        <v>150000</v>
      </c>
      <c r="F37" s="106">
        <f t="shared" si="0"/>
        <v>450000</v>
      </c>
    </row>
    <row r="38" spans="2:6" s="66" customFormat="1" ht="15.75" thickBot="1">
      <c r="B38" s="83" t="s">
        <v>24</v>
      </c>
      <c r="C38" s="107">
        <f>SUM(C29:C37)</f>
        <v>13</v>
      </c>
      <c r="D38" s="108">
        <f>SUM(D29:D37)</f>
        <v>1341000</v>
      </c>
      <c r="E38" s="108">
        <f>SUM(E29:E37)</f>
        <v>1745000</v>
      </c>
      <c r="F38" s="109">
        <f>SUM(F29:F37)</f>
        <v>2345000</v>
      </c>
    </row>
    <row r="39" spans="2:5" s="66" customFormat="1" ht="15">
      <c r="B39" s="73"/>
      <c r="C39" s="74"/>
      <c r="D39" s="75"/>
      <c r="E39" s="75"/>
    </row>
    <row r="40" ht="15">
      <c r="A40" s="19"/>
    </row>
    <row r="41" spans="1:5" ht="17.25">
      <c r="A41" s="19"/>
      <c r="B41" s="127" t="s">
        <v>98</v>
      </c>
      <c r="C41" s="127"/>
      <c r="D41" s="127"/>
      <c r="E41" s="127"/>
    </row>
    <row r="42" ht="15">
      <c r="A42" s="19"/>
    </row>
    <row r="43" ht="15">
      <c r="A43" s="19"/>
    </row>
  </sheetData>
  <sheetProtection/>
  <mergeCells count="12">
    <mergeCell ref="C1:F1"/>
    <mergeCell ref="C2:F2"/>
    <mergeCell ref="C3:F3"/>
    <mergeCell ref="C4:F4"/>
    <mergeCell ref="A6:E6"/>
    <mergeCell ref="A8:E8"/>
    <mergeCell ref="A9:E9"/>
    <mergeCell ref="A22:C22"/>
    <mergeCell ref="A23:C23"/>
    <mergeCell ref="A24:C24"/>
    <mergeCell ref="A25:C25"/>
    <mergeCell ref="B41:E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2023-07-18T07:41:55Z</cp:lastPrinted>
  <dcterms:created xsi:type="dcterms:W3CDTF">1996-10-14T23:33:28Z</dcterms:created>
  <dcterms:modified xsi:type="dcterms:W3CDTF">2023-07-18T07:48:02Z</dcterms:modified>
  <cp:category/>
  <cp:version/>
  <cp:contentType/>
  <cp:contentStatus/>
</cp:coreProperties>
</file>