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hatvac1" sheetId="1" r:id="rId1"/>
    <sheet name="hatvac2" sheetId="2" r:id="rId2"/>
    <sheet name="hatvac3" sheetId="3" r:id="rId3"/>
    <sheet name="hatvac4" sheetId="4" r:id="rId4"/>
    <sheet name="hatvac5" sheetId="5" r:id="rId5"/>
    <sheet name="hatvac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<sst xmlns="http://schemas.openxmlformats.org/spreadsheetml/2006/main" count="2901" uniqueCount="963">
  <si>
    <t xml:space="preserve"> -êáõµëÇ¹Ç³Ý»ñ áã å»ï³Ï³Ý (áã h³Ù³ÛÝù³ÛÇÝ) ýÇÝ³Ýë³Ï³Ý  Ï³½Ù³Ï»ñåáõÃÛáõÝÝ»ñÇÝ </t>
  </si>
  <si>
    <t>4522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</si>
  <si>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</si>
  <si>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</si>
  <si>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</si>
  <si>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</si>
  <si>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</si>
  <si>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</si>
  <si>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</si>
  <si>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</si>
  <si>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</si>
  <si>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</si>
  <si>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</si>
  <si>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</si>
  <si>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</si>
  <si>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</si>
  <si>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</si>
  <si>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</si>
  <si>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</si>
  <si>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</si>
  <si>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</si>
  <si>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</si>
  <si>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</si>
  <si>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</si>
  <si>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</si>
  <si>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</si>
  <si>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</si>
  <si>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</si>
  <si>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</si>
  <si>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</si>
  <si>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</si>
  <si>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</si>
  <si>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</si>
  <si>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</si>
  <si>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</si>
  <si>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</si>
  <si>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</si>
  <si>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</si>
  <si>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</si>
  <si>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</si>
  <si>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</si>
  <si>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</si>
  <si>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</si>
  <si>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</si>
  <si>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</si>
  <si>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</si>
  <si>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</si>
  <si>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</si>
  <si>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</si>
  <si>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</si>
  <si>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</si>
  <si>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</si>
  <si>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</si>
  <si>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</si>
  <si>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</si>
  <si>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</si>
  <si>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</si>
  <si>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</si>
  <si>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</si>
  <si>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</si>
  <si>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</si>
  <si>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</si>
  <si>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</si>
  <si>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</si>
  <si>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</si>
  <si>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</si>
  <si>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</si>
  <si>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</si>
  <si>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</si>
  <si>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</si>
  <si>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</si>
  <si>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</si>
  <si>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</si>
  <si>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</si>
  <si>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</si>
  <si>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</si>
  <si>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</si>
  <si>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</si>
  <si>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</si>
  <si>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</si>
  <si>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</si>
  <si>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</si>
  <si>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</si>
  <si>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</si>
  <si>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</si>
  <si>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</si>
  <si>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</si>
  <si>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</si>
  <si>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</si>
  <si>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</si>
  <si>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</si>
  <si>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6400</t>
  </si>
  <si>
    <t>6410</t>
  </si>
  <si>
    <t>ÐàÔÆ Æð²òàôØÆò Øàôîøºð</t>
  </si>
  <si>
    <t>8411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</si>
  <si>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</si>
  <si>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</si>
  <si>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</si>
  <si>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</si>
  <si>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</si>
  <si>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</si>
  <si>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</si>
  <si>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</si>
  <si>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</si>
  <si>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</si>
  <si>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</si>
  <si>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</si>
  <si>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</si>
  <si>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</si>
  <si>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</si>
  <si>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</si>
  <si>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</si>
  <si>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</si>
  <si>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</si>
  <si>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</si>
  <si>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</si>
  <si>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</si>
  <si>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</si>
  <si>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</si>
  <si>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</si>
  <si>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</si>
  <si>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</si>
  <si>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</si>
  <si>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</si>
  <si>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</si>
  <si>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</si>
  <si>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</si>
  <si>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</si>
  <si>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</si>
  <si>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</si>
  <si>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</si>
  <si>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</si>
  <si>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</si>
  <si>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</si>
  <si>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</si>
  <si>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</si>
  <si>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</si>
  <si>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</si>
  <si>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</si>
  <si>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</si>
  <si>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</si>
  <si>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</si>
  <si>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</si>
  <si>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</si>
  <si>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</si>
  <si>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</si>
  <si>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</si>
  <si>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</si>
  <si>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</si>
  <si>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</si>
  <si>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</si>
  <si>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</si>
  <si>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</si>
  <si>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</si>
  <si>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</si>
  <si>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</si>
  <si>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</si>
  <si>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</si>
  <si>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</si>
  <si>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</si>
  <si>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</si>
  <si>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</si>
  <si>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</si>
  <si>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Ð³Ý·ëïÇ ¨ ëåáñïÇ Í³é³ÛáõÃÛáõÝÝ»ñ  ä/Ø</t>
  </si>
  <si>
    <t>Ð³Ý·Çëï, Ùß³ÏáõÛÃ ¨ ÏñáÝ (³ÛÉ ¹³ë»ñÇÝ ãå³ïÏ³ÝáÕ)     ä/Ø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</si>
  <si>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</si>
  <si>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</si>
  <si>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</si>
  <si>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ÀÝ¹Ñ³Ýáõñ µÝáõÛÃÇ ³ÛÉ Í³é³ÛáõÃÛáõÝÝ»ñ /øÎ²¶/</t>
  </si>
  <si>
    <t>ÀÝ¹Ñ³Ýáõñ µÝáõÛÃÇ ³ÛÉ Í³é³ÛáõÃÛáõÝÝ»ñ</t>
  </si>
  <si>
    <t xml:space="preserve"> - ÐàÔÆ Æð²òàôØÆò Øàôîøºð</t>
  </si>
  <si>
    <t xml:space="preserve"> - ²ÜÞ²ðÄ ¶àôÚøÆ Æð²òàôØÆò Øàôîøºð </t>
  </si>
  <si>
    <t>Þñç³Ï³ ÙÇç³í³ÛñÇ å³ßïå³ÝáõÃÛáõÝ (³ÛÉ ¹³ë»ñÇÝ ãå³ïÏ³ÝáÕ)/Ñ³ë³ñ³Ï³Ï³Ý í³Ûñ»ñ/</t>
  </si>
  <si>
    <t>Þñç³Ï³ ÙÇç³í³ÛñÇ å³ßïå³ÝáõÃÛáõÝ (³ÛÉ ¹³ë»ñÇÝ ãå³ïÏ³ÝáÕ)/Ï³Ý³ã³å³ï ï³ñ³ÍùÝ»ñ/</t>
  </si>
  <si>
    <t>Þñç³Ï³ ÙÇç³í³ÛñÇ å³ßïå³ÝáõÃÛáõÝ (³ÛÉ ¹³ë»ñÇÝ ãå³ïÏ³ÝáÕ)/Ã³÷³éáÕ Ï»Ý¹³ÝÇÝ»ñÇ íÝ³ë³½»ñÍáõÙ/</t>
  </si>
  <si>
    <t>Ð²îì²Ì  1</t>
  </si>
  <si>
    <t>Ð²Ø²ÚÜøÆ ´ÚàôæºÆ ºÎ²ØàôîÜºðÀ</t>
  </si>
  <si>
    <t>(Ñ³½³ñ ¹ñ³Ùáí)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</si>
  <si>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</si>
  <si>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</si>
  <si>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</si>
  <si>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</si>
  <si>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</si>
  <si>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</si>
  <si>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</si>
  <si>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</si>
  <si>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</si>
  <si>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</si>
  <si>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</si>
  <si>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</si>
  <si>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 1110 + ïáÕ 1120 + ïáÕ 1130 + ïáÕ 1150 + ïáÕ 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</si>
  <si>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</si>
  <si>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</si>
  <si>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</si>
  <si>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</si>
  <si>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</si>
  <si>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</si>
  <si>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</si>
  <si>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</si>
  <si>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</si>
  <si>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</si>
  <si>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</si>
  <si>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</si>
  <si>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</si>
  <si>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</si>
  <si>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</si>
  <si>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</si>
  <si>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</si>
  <si>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</si>
  <si>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</si>
  <si>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</si>
  <si>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</si>
  <si>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</si>
  <si>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</si>
  <si>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</si>
  <si>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</si>
  <si>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</si>
  <si>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</si>
  <si>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</si>
  <si>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</si>
  <si>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</si>
  <si>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</si>
  <si>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</si>
  <si>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</si>
  <si>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</si>
  <si>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</si>
  <si>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</si>
  <si>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</si>
  <si>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</si>
  <si>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</si>
  <si>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</si>
  <si>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</si>
  <si>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</si>
  <si>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1150</t>
  </si>
  <si>
    <t>1.4 ²åñ³ÝùÝ»ñÇ Ù³ï³Ï³ñ³ñáõÙÇó ¨ Í³é³ÛáõÃÛáõÝÝ»ñÇ Ù³ïáõóáõÙÇó ³ÛÉ å³ñï³¹Çñ í×³ñÝ»ñ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</si>
  <si>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</si>
  <si>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</si>
  <si>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</si>
  <si>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</si>
  <si>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</si>
  <si>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</si>
  <si>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</si>
  <si>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</si>
  <si>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</si>
  <si>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</si>
  <si>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</si>
  <si>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</si>
  <si>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</si>
  <si>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1162</t>
  </si>
  <si>
    <t>³) ºÏ³Ùï³Ñ³ñÏ</t>
  </si>
  <si>
    <t>1163</t>
  </si>
  <si>
    <t>µ) Þ³ÑáõÃ³Ñ³ñÏ</t>
  </si>
  <si>
    <t>1164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</si>
  <si>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</si>
  <si>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</si>
  <si>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</si>
  <si>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</si>
  <si>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</si>
  <si>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 1210 + ïáÕ 1220 + ïáÕ 1230 + ïáÕ 1240 + ïáÕ 1250 + 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</si>
  <si>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</si>
  <si>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</si>
  <si>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</si>
  <si>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</si>
  <si>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</si>
  <si>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</si>
  <si>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</si>
  <si>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</si>
  <si>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</si>
  <si>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</si>
  <si>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</si>
  <si>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</si>
  <si>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</si>
  <si>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</si>
  <si>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</si>
  <si>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</si>
  <si>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</si>
  <si>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</si>
  <si>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 1251 + ïáÕ 1254 + ïáÕ 1257 + ïáÕ 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</si>
  <si>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</si>
  <si>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</si>
  <si>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</si>
  <si>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Ñ³Ù³ÛÝùÇ í³ñã³Ï³Ý µÛáõç»ÇÝ ïñ³Ù³¹ñíáÕ ³ÛÉ ¹áï³óÇ³Ý»ñ</t>
  </si>
  <si>
    <t>1255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</si>
  <si>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</si>
  <si>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</si>
  <si>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ä»ï³Ï³Ý µÛáõç»Çó Ñ³Ù³ÛÝùÇ í³ñã³Ï³Ý µÛáõç»ÇÝ ïñ³Ù³¹ñíáÕ ³ÛÉ ¹áï³óÇ³Ý»ñ</t>
  </si>
  <si>
    <t>1257</t>
  </si>
  <si>
    <t>·) ä»ï³Ï³Ý µÛáõç»Çó Ñ³Ù³ÛÝùÇ í³ñã³Ï³Ý µÛáõç»ÇÝ ïñ³Ù³¹ñíáÕ Ýå³ï³Ï³ÛÇÝ Ñ³ïÏ³óáõÙÝ»ñ (ëáõµí»ÝóÇ³Ý»ñ)</t>
  </si>
  <si>
    <t>1258</t>
  </si>
  <si>
    <t>¹) ²ÛÉ Ñ³Ù³ÛÝùÝ»ñÇ µÛáõç»Ý»ñÇó ÁÝÃ³óÇÏ Í³Ëë»ñÇ ýÇÝ³Ýë³íáñÙ³Ý Ýå³ï³Ïáí ëï³óíáÕ å³ßïáÝ³Ï³Ý ¹ñ³Ù³ßÝáñÑÝ»ñ</t>
  </si>
  <si>
    <t>1259</t>
  </si>
  <si>
    <t xml:space="preserve">ºñ¨³Ý ù³Õ³ùÇ Ñ³Ù³ù³Õ³ù³ÛÇÝ Ýß³Ý³ÏáõÃÛ³Ý Í³Ëë»ñÇ ýÇÝ³Ýë³íáñÙ³Ý Ýå³ï³Ïáí Ó¨³íáñí³Í ÙÇçáóÝ»ñÇó 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</si>
  <si>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</si>
  <si>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</si>
  <si>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</si>
  <si>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</si>
  <si>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ýÇÝ³Ýë³íáñÙ³Ý Ýå³ï³Ï³ÛÇÝ Ñ³ïÏ³óáõÙÝ»ñ (ëáõµí»ÝóÇ³Ý»ñ)</t>
  </si>
  <si>
    <t>1262</t>
  </si>
  <si>
    <t>µ) ²ÛÉ Ñ³Ù³ÛÝùÝ»ñÇó Ï³åÇï³É Í³Ëë»ñÇ ýÇÝ³Ýë³íáñÙ³Ý Ýå³ï³Ïáí ëï³óíáÕ å³ßïáÝ³Ï³Ý ¹ñ³Ù³ßÝáñÑÝ»ñ</t>
  </si>
  <si>
    <t>1263</t>
  </si>
  <si>
    <t>1300</t>
  </si>
  <si>
    <t>3. ²ÚÈ ºÎ²ØàôîÜºð</t>
  </si>
  <si>
    <t>(ïáÕ 1310 + ïáÕ 1320 + ïáÕ 1330 + ïáÕ 1340 + ïáÕ 1350 + ïáÕ 1360 + ïáÕ 1370 + ïáÕ 1380+ ïáÕ 1390)</t>
  </si>
  <si>
    <t>1310</t>
  </si>
  <si>
    <t>3.1 îáÏáëÝ»ñ</t>
  </si>
  <si>
    <t>1311</t>
  </si>
  <si>
    <t xml:space="preserve"> - Þ»Ýù»ñÇ ¨ Ï³éáõÛóÝ»ñÇ ÁÝÃ³óÇù Ýáñá·áõÙ ¨ å³Ñå³ÝáõÙ</t>
  </si>
  <si>
    <t>´³ÝÏ»ñáõÙ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</si>
  <si>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</si>
  <si>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</si>
  <si>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</si>
  <si>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Ñ³Ù³ÛÝùÇ Ù³ëÝ³ÏóáõÃÛ³Ý ¹ÇÙ³ó Ñ³Ù³ÛÝùÇ µÛáõç» Ùáõïù³·ñíáÕ ß³Ñ³µ³ÅÇÝÝ»ñ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</si>
  <si>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</si>
  <si>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</si>
  <si>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</si>
  <si>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</si>
  <si>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í³ñÓ³í×³ñÝ»ñ </t>
  </si>
  <si>
    <t>1332</t>
  </si>
  <si>
    <t xml:space="preserve">Ð³Ù³ÛÝùÇ í³ñã³Ï³Ý ï³ñ³ÍùáõÙ ·ïÝíáÕ å»ï³Ï³Ý ë»÷³Ï³ÝáõÃÛáõÝ Ñ³Ù³ñíáÕ ÑáÕ»ñÇ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</si>
  <si>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</si>
  <si>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</si>
  <si>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</si>
  <si>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</si>
  <si>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</si>
  <si>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 xml:space="preserve"> - ²ßË³ï³Ï³½ÙÇ Ù³ëÝ³·Çï³Ï³Ý ½³ñ·³óÙ³Ý Í³é³ÛáõÃÛáõÝ</t>
  </si>
  <si>
    <t xml:space="preserve"> -ì³ñã³Ï³Ý ë³ñù³íáñáõÙÝ»ñ</t>
  </si>
  <si>
    <t>3.4 Ð³Ù³ÛÝùÇ µÛáõç»Ç »Ï³ÙáõïÝ»ñ ³åñ³ÝùÝ»ñÇ Ù³ï³Ï³ñ³ñáõÙÇó ¨ Í³é³ÛáõÃÛáõÝÝ»ñÇ Ù³ïáõóáõÙÇó</t>
  </si>
  <si>
    <t>(ïáÕ 1341 + ïáÕ 1342+ ïáÕ 1343)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</si>
  <si>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</si>
  <si>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</si>
  <si>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</si>
  <si>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</si>
  <si>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</si>
  <si>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</si>
  <si>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</si>
  <si>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3.5 ì³ñã³Ï³Ý ·³ÝÓáõÙÝ»ñ</t>
  </si>
  <si>
    <t>(ïáÕ 1351 + ïáÕ 1352)</t>
  </si>
  <si>
    <t>1351</t>
  </si>
  <si>
    <t>î»Õ³Ï³Ý í×³ñÝ»ñ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</si>
  <si>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</si>
  <si>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</si>
  <si>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</si>
  <si>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</si>
  <si>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</si>
  <si>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</si>
  <si>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</si>
  <si>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</si>
  <si>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</si>
  <si>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</si>
  <si>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</si>
  <si>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</si>
  <si>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</si>
  <si>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</si>
  <si>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·Íáí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</si>
  <si>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</si>
  <si>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</si>
  <si>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</si>
  <si>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</si>
  <si>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</si>
  <si>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</si>
  <si>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</si>
  <si>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</si>
  <si>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</si>
  <si>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</si>
  <si>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</si>
  <si>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</si>
  <si>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</si>
  <si>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</si>
  <si>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</si>
  <si>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</si>
  <si>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</si>
  <si>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</si>
  <si>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</si>
  <si>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</si>
  <si>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</si>
  <si>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</si>
  <si>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 Ùáõïù³·ñÙ³Ý »ÝÃ³Ï³ ³ÛÉ »Ï³ÙáõïÝ»ñ</t>
  </si>
  <si>
    <t>(Ñ³½³ñ ¹ñ³ÙÝ»ñáí)</t>
  </si>
  <si>
    <t xml:space="preserve">  îáÕÇ NN</t>
  </si>
  <si>
    <t>´³-ÅÇÝ</t>
  </si>
  <si>
    <t>ÊáõÙµ</t>
  </si>
  <si>
    <t>¸³ë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</si>
  <si>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</si>
  <si>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(Ñ³½³ñ ¹ñ³Ùáí)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</si>
  <si>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</si>
  <si>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</si>
  <si>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</si>
  <si>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</si>
  <si>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²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</si>
  <si>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</si>
  <si>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</si>
  <si>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</si>
  <si>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 xml:space="preserve">                                                                                                                                                              </t>
  </si>
  <si>
    <t>´Ûáõç»ï³ÛÇÝ Í³Ëë»ñÇ ·áñÍ³é³Ï³Ý ¹³ë³Ï³ñ·Ù³Ý µ³ÅÇÝÝ»ñÇ, ËÙµ»ñÇ ¨ ¹³ë»ñÇ ³Ýí³ÝáõÙÝ»ñÁ</t>
  </si>
  <si>
    <t>Description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</si>
  <si>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</si>
  <si>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</si>
  <si>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</si>
  <si>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</si>
  <si>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</si>
  <si>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</si>
  <si>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</si>
  <si>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GENERAL PUBLIC SERVICES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</si>
  <si>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</si>
  <si>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</si>
  <si>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Executive and Legislative Organs, Financial and Fiscal Affairs, External Affairs</t>
  </si>
  <si>
    <t xml:space="preserve">úñ»Ýë¹Çñ ¨ ·áñÍ³¹Çñ Ù³ñÙÇÝÝ»ñ,å»ï³Ï³Ý Ï³é³í³ñáõÙ </t>
  </si>
  <si>
    <t>Executive and legislative organs</t>
  </si>
  <si>
    <t>2</t>
  </si>
  <si>
    <t xml:space="preserve">üÇÝ³Ýë³Ï³Ý ¨ Ñ³ñÏ³µÛáõç»ï³ÛÇÝ Ñ³ñ³µ»ñáõÃÛáõÝÝ»ñ </t>
  </si>
  <si>
    <t>Financial and fiscal affairs</t>
  </si>
  <si>
    <t>3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</si>
  <si>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</si>
  <si>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</si>
  <si>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</si>
  <si>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</si>
  <si>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²ñï³ùÇÝ ïÝï»ë³Ï³Ý ³ç³ÏóáõÃÛáõÝ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</si>
  <si>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</si>
  <si>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</si>
  <si>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 xml:space="preserve">úñ»Ýë¹Çñ ¨ ·áñÍ³¹Çñ Ù³ñÙÇÝÝ»ñ,å»ï³Ï³Ý Ï³é³í³ñáõÙ ä/Ø </t>
  </si>
  <si>
    <t>Economic aid routed through international organizations</t>
  </si>
  <si>
    <t>ÀÝ¹Ñ³Ýáõñ µÝáõÛÃÇ Í³é³ÛáõÃÛáõÝÝ»ñ</t>
  </si>
  <si>
    <t>General Services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</si>
  <si>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</si>
  <si>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</si>
  <si>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</si>
  <si>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</si>
  <si>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</si>
  <si>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1147)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</si>
  <si>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</si>
  <si>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</si>
  <si>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</si>
  <si>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</si>
  <si>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</si>
  <si>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</si>
  <si>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</si>
  <si>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</si>
  <si>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</si>
  <si>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</si>
  <si>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</si>
  <si>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</si>
  <si>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</si>
  <si>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</si>
  <si>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</si>
  <si>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</si>
  <si>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</si>
  <si>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</si>
  <si>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</si>
  <si>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</si>
  <si>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</si>
  <si>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</si>
  <si>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</si>
  <si>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</si>
  <si>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</si>
  <si>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</si>
  <si>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</si>
  <si>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</si>
  <si>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</si>
  <si>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</si>
  <si>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</si>
  <si>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</si>
  <si>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</si>
  <si>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</si>
  <si>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</si>
  <si>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</si>
  <si>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</si>
  <si>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</si>
  <si>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</si>
  <si>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</si>
  <si>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</si>
  <si>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</si>
  <si>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</si>
  <si>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03</t>
  </si>
  <si>
    <t>PUBLIC ORDER AND SAFETY</t>
  </si>
  <si>
    <t>Ð³ë³ñ³Ï³Ï³Ý Ï³ñ· ¨ ³Ýíï³Ý·áõÃÛáõÝ</t>
  </si>
  <si>
    <t>Police Services</t>
  </si>
  <si>
    <t>àëïÇÏ³ÝáõÃÛáõÝ</t>
  </si>
  <si>
    <t>Police services</t>
  </si>
  <si>
    <t>²½·³ÛÇÝ ³Ýíï³Ý·áõÃÛáõÝ</t>
  </si>
  <si>
    <t>ä»ï³Ï³Ý å³Ñå³ÝáõÃÛáõÝ</t>
  </si>
  <si>
    <t>öñÏ³ñ³ñ Í³é³ÛáõÃÛáõÝ</t>
  </si>
  <si>
    <t>Fire Protection Services</t>
  </si>
  <si>
    <t xml:space="preserve">öñÏ³ñ³ñ Í³é³ÛáõÃÛáõÝ </t>
  </si>
  <si>
    <t>Fire protection services</t>
  </si>
  <si>
    <t>¸³ï³Ï³Ý ·áñÍáõÝ»áõÃÛáõÝ ¨ Çñ³í³Ï³Ý å³ßïå³ÝáõÃÛáõÝ</t>
  </si>
  <si>
    <t>Law Courts</t>
  </si>
  <si>
    <t xml:space="preserve">¸³ï³ñ³ÝÝ»ñ </t>
  </si>
  <si>
    <t>Law courts</t>
  </si>
  <si>
    <t>Æñ³í³Ï³Ý å³ßïå³ÝáõÃÛáõÝ</t>
  </si>
  <si>
    <t>¸³ï³Ë³½áõÃÛáõÝ</t>
  </si>
  <si>
    <t>Î³É³Ý³í³Ûñ»ñ</t>
  </si>
  <si>
    <t>Prisons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</si>
  <si>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</si>
  <si>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</si>
  <si>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R&amp;D Public Order and Safety</t>
  </si>
  <si>
    <t>R&amp;D Public order and safety</t>
  </si>
  <si>
    <t>Ð³ë³ñ³Ï³Ï³Ý Ï³ñ· ¨ ³Ýíï³Ý·áõÃÛáõÝ  (³ÛÉ ¹³ë»ñÇÝ ãå³ïÏ³ÝáÕ)</t>
  </si>
  <si>
    <t>Public Order and Safety Not Elsewhere Classified</t>
  </si>
  <si>
    <t>Ð³ë³ñ³Ï³Ï³Ý Ï³ñ· ¨ ³Ýíï³Ý·áõÃÛáõÝ (³ÛÉ ¹³ë»ñÇÝ ãå³ïÏ³ÝáÕ)</t>
  </si>
  <si>
    <t>Public order and safety not elsewhere classified</t>
  </si>
  <si>
    <t>04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</si>
  <si>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</si>
  <si>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</si>
  <si>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</si>
  <si>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</si>
  <si>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</si>
  <si>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</si>
  <si>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</si>
  <si>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</si>
  <si>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</si>
  <si>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</si>
  <si>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</si>
  <si>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</si>
  <si>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</si>
  <si>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</si>
  <si>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</si>
  <si>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àéá·áõÙ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</si>
  <si>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</si>
  <si>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</si>
  <si>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</si>
  <si>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</si>
  <si>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</si>
  <si>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</si>
  <si>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</si>
  <si>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</si>
  <si>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</si>
  <si>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</si>
  <si>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</si>
  <si>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</si>
  <si>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</si>
  <si>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</si>
  <si>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</si>
  <si>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</si>
  <si>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</si>
  <si>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</si>
  <si>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</si>
  <si>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</si>
  <si>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</si>
  <si>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</si>
  <si>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</si>
  <si>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</si>
  <si>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</si>
  <si>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</si>
  <si>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</si>
  <si>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</si>
  <si>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</si>
  <si>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</si>
  <si>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</si>
  <si>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</si>
  <si>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</si>
  <si>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</si>
  <si>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</si>
  <si>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</si>
  <si>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</si>
  <si>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</si>
  <si>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</si>
  <si>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</si>
  <si>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</si>
  <si>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</si>
  <si>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</si>
  <si>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</si>
  <si>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</si>
  <si>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</si>
  <si>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</si>
  <si>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</si>
  <si>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</si>
  <si>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</si>
  <si>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</si>
  <si>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</si>
  <si>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</si>
  <si>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</si>
  <si>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</si>
  <si>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</si>
  <si>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</si>
  <si>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</si>
  <si>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</si>
  <si>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</si>
  <si>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</si>
  <si>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</si>
  <si>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</si>
  <si>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</si>
  <si>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</si>
  <si>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</si>
  <si>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05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</si>
  <si>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</si>
  <si>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</si>
  <si>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</si>
  <si>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</si>
  <si>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</si>
  <si>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</si>
  <si>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</si>
  <si>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</si>
  <si>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</si>
  <si>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</si>
  <si>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</si>
  <si>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</si>
  <si>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</si>
  <si>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</si>
  <si>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</si>
  <si>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</si>
  <si>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</si>
  <si>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</si>
  <si>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</si>
  <si>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</si>
  <si>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06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</si>
  <si>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</si>
  <si>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</si>
  <si>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</si>
  <si>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</si>
  <si>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</si>
  <si>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</si>
  <si>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</si>
  <si>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</si>
  <si>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</si>
  <si>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</si>
  <si>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</si>
  <si>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</si>
  <si>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</si>
  <si>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</si>
  <si>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</si>
  <si>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</si>
  <si>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</si>
  <si>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</si>
  <si>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</si>
  <si>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</si>
  <si>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</si>
  <si>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</si>
  <si>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07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</si>
  <si>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</si>
  <si>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</si>
  <si>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</si>
  <si>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</si>
  <si>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</si>
  <si>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</si>
  <si>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</si>
  <si>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´ÅßÏ³Ï³Ý ë³ñù»ñ ¨ ë³ñù³íáñáõÙÝ»ñ</t>
  </si>
  <si>
    <t>Therapeutic appliances and equipment</t>
  </si>
  <si>
    <t>²ñï³ÑÇí³Ý¹³Ýáó³ÛÇÝ Í³é³ÛáõÃÛáõÝÝ»ñ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</si>
  <si>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</si>
  <si>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</si>
  <si>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</si>
  <si>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</si>
  <si>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</si>
  <si>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 xml:space="preserve">êïáÙ³ïáÉá·Ç³Ï³Ý Í³é³ÛáõÃÛáõÝÝ»ñ 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</si>
  <si>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</si>
  <si>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</si>
  <si>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</si>
  <si>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</si>
  <si>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</si>
  <si>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</si>
  <si>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</si>
  <si>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</si>
  <si>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</si>
  <si>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</si>
  <si>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</si>
  <si>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</si>
  <si>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</si>
  <si>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</si>
  <si>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</si>
  <si>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</si>
  <si>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 -ÜíÇñ³ïíáõÃÛáõÝÝ»ñ ³ÛÉ ß³ÑáõÛÃ ãÑ»ï³åÝ¹áÕ Ï³½Ù³Ï»ñåáõÃÛáõÝÝ»ñÇ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</si>
  <si>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</si>
  <si>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</si>
  <si>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</si>
  <si>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</si>
  <si>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²éáÕç³å³Ñ³Ï³Ý Ñ³ñ³ÏÇó Í³é³ÛáõÃÛáõÝÝ»ñ ¨ Íñ³·ñ»ñ</t>
  </si>
  <si>
    <t>Health not elsewhere classified</t>
  </si>
  <si>
    <t>08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</si>
  <si>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</si>
  <si>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</si>
  <si>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</si>
  <si>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</si>
  <si>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</si>
  <si>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</si>
  <si>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¶ñ³¹³ñ³ÝÝ»ñ</t>
  </si>
  <si>
    <t>Â³Ý·³ñ³ÝÝ»ñ ¨ óáõó³ëñ³ÑÝ»ñ</t>
  </si>
  <si>
    <t>Øß³ÏáõÛÃÇ ïÝ»ñ, ³ÏáõÙµÝ»ñ, Ï»ÝïñáÝÝ»ñ</t>
  </si>
  <si>
    <t>Cultural services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</si>
  <si>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</si>
  <si>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</si>
  <si>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</si>
  <si>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</si>
  <si>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</si>
  <si>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Broadcasting and Publishing Services</t>
  </si>
  <si>
    <t>Ð»éáõëï³é³¹ÇáÑ³Õáñ¹áõÙÝ»ñ</t>
  </si>
  <si>
    <t>Ðñ³ï³ñ³ÏãáõÃÛáõÝÝ»ñ, ËÙµ³·ñáõÃÛáõÝÝ»ñ</t>
  </si>
  <si>
    <t>î»Õ»Ï³ïíáõÃÛ³Ý Ó»éùµ»ñáõÙ</t>
  </si>
  <si>
    <t>Broadcasting and publishing services</t>
  </si>
  <si>
    <t>ÎñáÝ³Ï³Ý ¨ Ñ³ë³ñ³Ï³Ï³Ý ³ÛÉ Í³é³ÛáõÃÛáõÝÝ»ñ</t>
  </si>
  <si>
    <t>Religious and Other Community Services</t>
  </si>
  <si>
    <t>ºñÇï³ë³ñ¹³Ï³Ý Íñ³·ñ»ñ</t>
  </si>
  <si>
    <t>ø³Õ³ù³Ï³Ý Ïáõë³ÏóáõÃÛáõÝÝ»ñ, Ñ³ë³ñ³Ï³Ï³Ý Ï³½Ù³Ï»ñåáõÃÛáõÝÝ»ñ, ³ñÑÙÇáõÃÛáõÝÝ»ñ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</si>
  <si>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</si>
  <si>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</si>
  <si>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</si>
  <si>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</si>
  <si>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</si>
  <si>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</si>
  <si>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</si>
  <si>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09</t>
  </si>
  <si>
    <t>EDUCATION</t>
  </si>
  <si>
    <t>Ü³Ë³¹åñáó³Ï³Ý ¨ ï³ññ³Ï³Ý ÁÝ¹Ñ³Ýáõñ ÏñÃáõÃÛáõÝ</t>
  </si>
  <si>
    <t>Pre-primary and Primary Education</t>
  </si>
  <si>
    <t xml:space="preserve">Ü³Ë³¹åñáó³Ï³Ý ÏñÃáõÃÛáõÝ </t>
  </si>
  <si>
    <t>Pre-primary education</t>
  </si>
  <si>
    <t xml:space="preserve">î³ññ³Ï³Ý ÁÝ¹Ñ³Ýáõñ ÏñÃáõÃÛáõÝ </t>
  </si>
  <si>
    <t>Primary education</t>
  </si>
  <si>
    <t>ØÇçÝ³Ï³ñ· ÁÝ¹Ñ³Ýáõñ ÏñÃáõÃÛáõÝ</t>
  </si>
  <si>
    <t>Secondary Education</t>
  </si>
  <si>
    <t>ÐÇÙÝ³Ï³Ý ÁÝ¹Ñ³Ýáõñ ÏñÃáõÃÛáõÝ</t>
  </si>
  <si>
    <t>Lower-secondary education</t>
  </si>
  <si>
    <t>ØÇçÝ³Ï³ñ·(ÉñÇí) ÁÝ¹Ñ³Ýáõñ ÏñÃáõÃÛáõÝ</t>
  </si>
  <si>
    <t>Upper-secondary education</t>
  </si>
  <si>
    <t>Ü³ËÝ³Ï³Ý Ù³ëÝ³·Çï³Ï³Ý (³ñÑ»ëï³·áñÍ³Ï³Ý) ¨ ÙÇçÇÝ Ù³ëÝ³·Çï³Ï³Ý ÏñÃáõÃÛáõÝ</t>
  </si>
  <si>
    <t>Post-secondary Non-tertiary Education</t>
  </si>
  <si>
    <t>Ü³ËÝ³Ï³Ý Ù³ëÝ³·Çï³Ï³Ý (³ñÑ»ëï³·áñÍ³Ï³Ý) ÏñÃáõÃÛáõÝ</t>
  </si>
  <si>
    <t>Post-secondary non-tertiary education</t>
  </si>
  <si>
    <t>ØÇçÇÝ Ù³ëÝ³·Çï³Ï³Ý ÏñÃáõÃÛáõÝ</t>
  </si>
  <si>
    <t>´³ñÓñ³·áõÛÝ ÏñÃáõÃÛáõÝ</t>
  </si>
  <si>
    <t>Tertiary Education</t>
  </si>
  <si>
    <t>´³ñÓñ³·áõÛÝ Ù³ëÝ³·Çï³Ï³Ý ÏñÃáõÃÛáõÝ</t>
  </si>
  <si>
    <t>First stage of tertiary education</t>
  </si>
  <si>
    <t>Ð»ïµáõÑ³Ï³Ý Ù³ëÝ³·Çï³Ï³Ý ÏñÃáõÃÛáõÝ</t>
  </si>
  <si>
    <t>Second stage of tertiary education</t>
  </si>
  <si>
    <t xml:space="preserve">Àëï Ù³Ï³ñ¹³ÏÝ»ñÇ ã¹³ë³Ï³ñ·íáÕ ÏñÃáõÃÛáõÝ </t>
  </si>
  <si>
    <t>Education Not Definable By Level</t>
  </si>
  <si>
    <t>²ñï³¹åñáó³Ï³Ý ¹³ëïÇ³ñ³ÏáõÃÛáõÝ</t>
  </si>
  <si>
    <t>Èñ³óáõóÇã ÏñÃáõÃÛáõÝ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</si>
  <si>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</si>
  <si>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</si>
  <si>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</si>
  <si>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</si>
  <si>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</si>
  <si>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</si>
  <si>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</si>
  <si>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</si>
  <si>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</si>
  <si>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10</t>
  </si>
  <si>
    <t>SOCIAL PROTECTION</t>
  </si>
  <si>
    <t>ì³ï³éáÕçáõÃÛáõÝ ¨ ³Ý³ßË³ïáõÝ³ÏáõÃÛáõÝ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</si>
  <si>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</si>
  <si>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</si>
  <si>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</si>
  <si>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</si>
  <si>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</si>
  <si>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</si>
  <si>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</si>
  <si>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</si>
  <si>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</si>
  <si>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</si>
  <si>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</si>
  <si>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Ð²îì²Ì 3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</si>
  <si>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</si>
  <si>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</si>
  <si>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</si>
  <si>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</si>
  <si>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</si>
  <si>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</si>
  <si>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</si>
  <si>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</si>
  <si>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</si>
  <si>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</si>
  <si>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</si>
  <si>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</si>
  <si>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</si>
  <si>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</si>
  <si>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</si>
  <si>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</si>
  <si>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</si>
  <si>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</si>
  <si>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</si>
  <si>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Ð²Ø²ÚÜøÆ  ´ÚàôæºÆ  Ì²ÊêºðÀ`  Àêî  ´Úàôæºî²ÚÆÜ Ì²ÊêºðÆ îÜîºê²¶Æî²Î²Ü ¸²ê²Î²ð¶Ø²Ü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</si>
  <si>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</si>
  <si>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</si>
  <si>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</si>
  <si>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</si>
  <si>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</si>
  <si>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</si>
  <si>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</si>
  <si>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</si>
  <si>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</si>
  <si>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</si>
  <si>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</si>
  <si>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</si>
  <si>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</si>
  <si>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</si>
  <si>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</si>
  <si>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</si>
  <si>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</si>
  <si>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</si>
  <si>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</si>
  <si>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</si>
  <si>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</si>
  <si>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</si>
  <si>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</si>
  <si>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</si>
  <si>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</si>
  <si>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</si>
  <si>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</si>
  <si>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</si>
  <si>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</si>
  <si>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</si>
  <si>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</si>
  <si>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</si>
  <si>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</si>
  <si>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</si>
  <si>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</si>
  <si>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</si>
  <si>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</si>
  <si>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</si>
  <si>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</si>
  <si>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</si>
  <si>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</si>
  <si>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</si>
  <si>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</si>
  <si>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</si>
  <si>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</si>
  <si>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</si>
  <si>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</si>
  <si>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</si>
  <si>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</si>
  <si>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</si>
  <si>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</si>
  <si>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</si>
  <si>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</si>
  <si>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</si>
  <si>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</si>
  <si>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</si>
  <si>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</si>
  <si>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</si>
  <si>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</si>
  <si>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</si>
  <si>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</si>
  <si>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</si>
  <si>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</si>
  <si>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</si>
  <si>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</si>
  <si>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</si>
  <si>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</si>
  <si>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</si>
  <si>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</si>
  <si>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</si>
  <si>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</si>
  <si>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</si>
  <si>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</si>
  <si>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</si>
  <si>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</si>
  <si>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</si>
  <si>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</si>
  <si>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</si>
  <si>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</si>
  <si>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</si>
  <si>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</si>
  <si>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</si>
  <si>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</si>
  <si>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</si>
  <si>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</si>
  <si>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</si>
  <si>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</si>
  <si>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</si>
  <si>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</si>
  <si>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</si>
  <si>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</si>
  <si>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</si>
  <si>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</si>
  <si>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</si>
  <si>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</si>
  <si>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</si>
  <si>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</si>
  <si>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</si>
  <si>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</si>
  <si>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</si>
  <si>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</si>
  <si>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</si>
  <si>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</si>
  <si>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</si>
  <si>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</si>
  <si>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</si>
  <si>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</si>
  <si>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</si>
  <si>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</si>
  <si>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</si>
  <si>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</si>
  <si>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</si>
  <si>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</si>
  <si>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</si>
  <si>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</si>
  <si>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</si>
  <si>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</si>
  <si>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</si>
  <si>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</si>
  <si>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</si>
  <si>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</si>
  <si>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</si>
  <si>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</si>
  <si>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</si>
  <si>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</si>
  <si>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</si>
  <si>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</si>
  <si>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</si>
  <si>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</si>
  <si>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</si>
  <si>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</si>
  <si>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</si>
  <si>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</si>
  <si>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</si>
  <si>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</si>
  <si>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</si>
  <si>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</si>
  <si>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</si>
  <si>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</si>
  <si>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</si>
  <si>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</si>
  <si>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</si>
  <si>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</si>
  <si>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</si>
  <si>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</si>
  <si>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</si>
  <si>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</si>
  <si>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</si>
  <si>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</si>
  <si>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</si>
  <si>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</si>
  <si>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</si>
  <si>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</si>
  <si>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</si>
  <si>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</si>
  <si>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</si>
  <si>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     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</si>
  <si>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        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</si>
  <si>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</si>
  <si>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</si>
  <si>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</si>
  <si>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</si>
  <si>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</si>
  <si>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</si>
  <si>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</si>
  <si>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</si>
  <si>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úñ»Ýë¹Çñ ¨ ·áñÍ³¹Çñ Ù³ñÙÇÝÝ»ñ,å»ï³Ï³Ý Ï³é³í³ñáõÙ                                </t>
    </r>
    <r>
      <rPr>
        <b/>
        <sz val="9"/>
        <rFont val="Arial LatArm"/>
        <family val="2"/>
      </rPr>
      <t xml:space="preserve"> ä/Ø </t>
    </r>
  </si>
  <si>
    <r>
      <t xml:space="preserve">ÀÝ¹Ñ³Ýáõñ µÝáõÛÃÇ ³ÛÉ Í³é³ÛáõÃÛáõÝÝ»ñ   </t>
    </r>
    <r>
      <rPr>
        <b/>
        <sz val="9"/>
        <rFont val="Arial LatArm"/>
        <family val="2"/>
      </rPr>
      <t>ä/Ø</t>
    </r>
  </si>
  <si>
    <r>
      <t xml:space="preserve">²Õµ³Ñ³ÝáõÙ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</si>
  <si>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 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</si>
  <si>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   </t>
    </r>
    <r>
      <rPr>
        <b/>
        <sz val="9"/>
        <rFont val="Arial LatArm"/>
        <family val="2"/>
      </rPr>
      <t>ä/Ø</t>
    </r>
  </si>
  <si>
    <r>
      <t xml:space="preserve">Þñç³Ï³ ÙÇç³í³ÛñÇ å³ßïå³ÝáõÃÛáõÝ (³ÛÉ ¹³ë»ñÇÝ ãå³ïÏ³ÝáÕ)/Ï³Ý³ã³å³ï ï³ñ³ÍùÝ»ñ/ </t>
    </r>
    <r>
      <rPr>
        <b/>
        <sz val="9"/>
        <rFont val="Arial LatArm"/>
        <family val="2"/>
      </rPr>
      <t>ä/Ø</t>
    </r>
  </si>
  <si>
    <r>
      <t>Þñç³Ï³ ÙÇç³í³ÛñÇ å³ßïå³ÝáõÃÛáõÝ (³ÛÉ ¹³ë»ñÇÝ ãå³ïÏ³ÝáÕ)/Ã³÷³éáÕ Ï»Ý¹³ÝÇÝ»ñÇ íÝ³ë³½»ñÍáõÙ/</t>
    </r>
    <r>
      <rPr>
        <b/>
        <sz val="9"/>
        <rFont val="Arial LatArm"/>
        <family val="2"/>
      </rPr>
      <t xml:space="preserve"> ä/Ø</t>
    </r>
  </si>
  <si>
    <r>
      <t>öáÕáóÝ»ñÇ Éáõë³íáñáõÙ</t>
    </r>
    <r>
      <rPr>
        <b/>
        <sz val="9"/>
        <rFont val="Arial LatArm"/>
        <family val="2"/>
      </rPr>
      <t xml:space="preserve"> ä/Ø</t>
    </r>
  </si>
  <si>
    <r>
      <t xml:space="preserve">¶ñ³¹³ñ³ÝÝ»ñ      </t>
    </r>
    <r>
      <rPr>
        <b/>
        <sz val="9"/>
        <rFont val="Arial LatArm"/>
        <family val="2"/>
      </rPr>
      <t>ä/Ø</t>
    </r>
  </si>
  <si>
    <r>
      <t xml:space="preserve">²ÛÉ Ùß³ÏáõÃ³ÛÇÝ Ï³½Ù³Ï»ñåáõÃÛáõÝÝ»ñ </t>
    </r>
    <r>
      <rPr>
        <b/>
        <sz val="9"/>
        <rFont val="Arial LatArm"/>
        <family val="2"/>
      </rPr>
      <t>ä/Ø</t>
    </r>
  </si>
  <si>
    <r>
      <t xml:space="preserve">Ü³Ë³¹åñáó³Ï³Ý ÏñÃáõÃÛáõÝ   </t>
    </r>
    <r>
      <rPr>
        <b/>
        <sz val="9"/>
        <rFont val="Arial LatArm"/>
        <family val="2"/>
      </rPr>
      <t>ä/Ø</t>
    </r>
  </si>
  <si>
    <r>
      <t xml:space="preserve">²ñï³¹åñáó³Ï³Ý ¹³ëïÇ³ñ³ÏáõÃÛáõÝ </t>
    </r>
    <r>
      <rPr>
        <b/>
        <sz val="9"/>
        <rFont val="Arial LatArm"/>
        <family val="2"/>
      </rPr>
      <t>ä/Ø</t>
    </r>
  </si>
  <si>
    <r>
      <t xml:space="preserve">êáóÇ³É³Ï³Ý Ñ³ïáõÏ ³ñïáÝáõÃÛáõÝÝ»ñ (³ÛÉ ¹³ë»ñÇÝ ãå³ïÏ³ÝáÕ) </t>
    </r>
    <r>
      <rPr>
        <b/>
        <sz val="9"/>
        <rFont val="Arial LatArm"/>
        <family val="2"/>
      </rPr>
      <t>ä/Ø</t>
    </r>
  </si>
  <si>
    <t xml:space="preserve"> -²ßË³ï³Ï³½ÙÇ Ù³ëÝ³·Çï³Ï³Ý ½³ñ·³óÙ³Ý Í³é³ÛáõÃÛáõÝ</t>
  </si>
  <si>
    <t xml:space="preserve"> -îñ³Ýëåáñï³ÛÇÝ ë³ñùíáñáõÙÝ»ñ</t>
  </si>
  <si>
    <t xml:space="preserve"> - ²×»óíáÕ ³ÏïÇíÝ»ñ</t>
  </si>
  <si>
    <t>öáÕáóÝ»ñÇ Éáõë³íáñáõÙ å/Ù</t>
  </si>
  <si>
    <t>¶ñ³¹³ñ³ÝÝ»ñ å/Ù</t>
  </si>
  <si>
    <t>²ÛÉ Ùß³ÏáõÃ³ÛÇÝ Ï³½Ù³Ï»ñåáõÃÛáõÝÝ»ñ å/Ù</t>
  </si>
  <si>
    <t>Ü³Ë³¹åñáó³Ï³Ý ÏñÃáõÃÛáõÝ å/Ù</t>
  </si>
  <si>
    <t>²ñï³¹åñáó³Ï³Ý ¹³ëïÇ³ñ³ÏáõÃÛáõÝ å/Ù</t>
  </si>
  <si>
    <t>êáóÇ³É³Ï³Ý Ñ³ïáõÏ ³ñïáÝáõÃÛáõÝÝ»ñ (³ÛÉ ¹³ë»ñÇÝ ãå³ïÏ³ÝáÕ) å/Ù</t>
  </si>
  <si>
    <t>²ßË³ï³Ï³½ÙÇ /Ï³¹ñ»ñÇ/ ·Íáí ÁÝ¹Ñ³Ýáõñ µÝáõÛÃÇ Í³é³ÛáõÃÛáõÝÝ»ñ øÎ²¶</t>
  </si>
  <si>
    <t xml:space="preserve"> -î»Õ»Ï³ïí³Ï³Ý Í³é³ÛáõÃÛáõÝÝ»ñ</t>
  </si>
  <si>
    <t xml:space="preserve">  -î»Õ»Ï³ïí³Ï³Ý Í³é³ÛáõÃÛáõÝÝ»ñ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</si>
</sst>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000"/>
    <numFmt numFmtId="183" formatCode="0.00_);\(0.00\)"/>
    <numFmt numFmtId="184" formatCode="0.0_);\(0.0\)"/>
    <numFmt numFmtId="185" formatCode="0_);\(0\)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#,##0.0"/>
    <numFmt numFmtId="190" formatCode="[$-FC19]d\ mmmm\ yyyy\ &quot;г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0.000_);\(0.000\)"/>
    <numFmt numFmtId="197" formatCode="0.0000_);\(0.0000\)"/>
    <numFmt numFmtId="198" formatCode="_(* #,##0.000_);_(* \(#,##0.000\);_(* &quot;-&quot;??_);_(@_)"/>
    <numFmt numFmtId="199" formatCode="_(* #,##0.0000_);_(* \(#,##0.0000\);_(* &quot;-&quot;??_);_(@_)"/>
  </numFmts>
  <fonts count="75">
    <font>
      <sz val="10"/>
      <name val="Arial"/>
      <family val="0"/>
    </font>
    <font>
      <sz val="8"/>
      <name val="Arial"/>
      <family val="2"/>
    </font>
    <font>
      <b/>
      <u val="single"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2"/>
      <color indexed="8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b/>
      <i/>
      <sz val="10"/>
      <name val="Arial Armenian"/>
      <family val="2"/>
    </font>
    <font>
      <b/>
      <sz val="9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0" fontId="12" fillId="3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top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top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49" fontId="13" fillId="0" borderId="18" xfId="0" applyNumberFormat="1" applyFont="1" applyFill="1" applyBorder="1" applyAlignment="1">
      <alignment vertical="top" wrapText="1"/>
    </xf>
    <xf numFmtId="180" fontId="6" fillId="0" borderId="18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49" fontId="11" fillId="0" borderId="27" xfId="0" applyNumberFormat="1" applyFont="1" applyFill="1" applyBorder="1" applyAlignment="1">
      <alignment vertical="top" wrapText="1"/>
    </xf>
    <xf numFmtId="49" fontId="14" fillId="0" borderId="28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vertical="top" wrapText="1"/>
    </xf>
    <xf numFmtId="0" fontId="12" fillId="33" borderId="31" xfId="0" applyFont="1" applyFill="1" applyBorder="1" applyAlignment="1">
      <alignment horizontal="left" vertical="top" wrapText="1"/>
    </xf>
    <xf numFmtId="0" fontId="10" fillId="33" borderId="32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vertical="top" wrapText="1"/>
    </xf>
    <xf numFmtId="49" fontId="14" fillId="0" borderId="32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10" fillId="33" borderId="33" xfId="0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vertical="top" wrapText="1"/>
    </xf>
    <xf numFmtId="49" fontId="14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49" fontId="13" fillId="0" borderId="32" xfId="0" applyNumberFormat="1" applyFont="1" applyFill="1" applyBorder="1" applyAlignment="1">
      <alignment vertical="top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vertical="top" wrapText="1"/>
    </xf>
    <xf numFmtId="49" fontId="14" fillId="0" borderId="22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49" fontId="15" fillId="0" borderId="22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49" fontId="14" fillId="0" borderId="13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vertical="center" wrapText="1"/>
    </xf>
    <xf numFmtId="49" fontId="12" fillId="33" borderId="3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49" fontId="15" fillId="0" borderId="18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vertical="top" wrapText="1"/>
    </xf>
    <xf numFmtId="49" fontId="15" fillId="0" borderId="22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10" fillId="3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top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0" fillId="33" borderId="21" xfId="0" applyFont="1" applyFill="1" applyBorder="1" applyAlignment="1">
      <alignment horizontal="center"/>
    </xf>
    <xf numFmtId="0" fontId="12" fillId="0" borderId="22" xfId="0" applyFont="1" applyBorder="1" applyAlignment="1">
      <alignment wrapText="1"/>
    </xf>
    <xf numFmtId="0" fontId="12" fillId="0" borderId="34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33" borderId="45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0" fontId="6" fillId="0" borderId="29" xfId="0" applyFont="1" applyBorder="1" applyAlignment="1">
      <alignment horizontal="center"/>
    </xf>
    <xf numFmtId="0" fontId="12" fillId="0" borderId="18" xfId="0" applyFont="1" applyBorder="1" applyAlignment="1">
      <alignment vertical="top" wrapText="1"/>
    </xf>
    <xf numFmtId="0" fontId="8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left" vertical="top" wrapText="1"/>
    </xf>
    <xf numFmtId="49" fontId="11" fillId="33" borderId="45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top" wrapText="1"/>
    </xf>
    <xf numFmtId="49" fontId="11" fillId="33" borderId="2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vertical="top" wrapText="1"/>
    </xf>
    <xf numFmtId="49" fontId="11" fillId="33" borderId="18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top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vertical="top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vertical="top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vertical="top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vertical="top" wrapText="1"/>
    </xf>
    <xf numFmtId="49" fontId="14" fillId="0" borderId="41" xfId="0" applyNumberFormat="1" applyFont="1" applyFill="1" applyBorder="1" applyAlignment="1">
      <alignment vertical="top" wrapText="1"/>
    </xf>
    <xf numFmtId="0" fontId="8" fillId="33" borderId="50" xfId="0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/>
    </xf>
    <xf numFmtId="0" fontId="10" fillId="33" borderId="5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vertical="top" wrapText="1"/>
    </xf>
    <xf numFmtId="184" fontId="3" fillId="0" borderId="20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vertical="top" wrapText="1"/>
    </xf>
    <xf numFmtId="49" fontId="12" fillId="33" borderId="52" xfId="0" applyNumberFormat="1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left" vertical="top" wrapText="1"/>
    </xf>
    <xf numFmtId="49" fontId="11" fillId="33" borderId="54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>
      <alignment vertical="top" wrapText="1"/>
    </xf>
    <xf numFmtId="49" fontId="12" fillId="33" borderId="56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wrapText="1"/>
    </xf>
    <xf numFmtId="49" fontId="3" fillId="33" borderId="23" xfId="0" applyNumberFormat="1" applyFont="1" applyFill="1" applyBorder="1" applyAlignment="1">
      <alignment horizontal="center" wrapText="1"/>
    </xf>
    <xf numFmtId="184" fontId="3" fillId="0" borderId="22" xfId="0" applyNumberFormat="1" applyFont="1" applyBorder="1" applyAlignment="1">
      <alignment horizontal="center"/>
    </xf>
    <xf numFmtId="184" fontId="6" fillId="0" borderId="24" xfId="0" applyNumberFormat="1" applyFont="1" applyBorder="1" applyAlignment="1">
      <alignment/>
    </xf>
    <xf numFmtId="184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22" xfId="0" applyNumberFormat="1" applyFont="1" applyFill="1" applyBorder="1" applyAlignment="1">
      <alignment wrapText="1"/>
    </xf>
    <xf numFmtId="184" fontId="3" fillId="0" borderId="22" xfId="0" applyNumberFormat="1" applyFont="1" applyBorder="1" applyAlignment="1">
      <alignment/>
    </xf>
    <xf numFmtId="184" fontId="3" fillId="0" borderId="25" xfId="0" applyNumberFormat="1" applyFont="1" applyBorder="1" applyAlignment="1">
      <alignment/>
    </xf>
    <xf numFmtId="49" fontId="3" fillId="0" borderId="32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wrapText="1"/>
    </xf>
    <xf numFmtId="49" fontId="3" fillId="33" borderId="32" xfId="0" applyNumberFormat="1" applyFont="1" applyFill="1" applyBorder="1" applyAlignment="1">
      <alignment horizontal="center" vertical="center" wrapText="1"/>
    </xf>
    <xf numFmtId="184" fontId="3" fillId="0" borderId="32" xfId="0" applyNumberFormat="1" applyFont="1" applyBorder="1" applyAlignment="1">
      <alignment horizontal="center"/>
    </xf>
    <xf numFmtId="184" fontId="6" fillId="0" borderId="32" xfId="0" applyNumberFormat="1" applyFont="1" applyBorder="1" applyAlignment="1">
      <alignment/>
    </xf>
    <xf numFmtId="49" fontId="3" fillId="0" borderId="32" xfId="0" applyNumberFormat="1" applyFont="1" applyFill="1" applyBorder="1" applyAlignment="1">
      <alignment wrapText="1"/>
    </xf>
    <xf numFmtId="184" fontId="3" fillId="0" borderId="32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wrapText="1"/>
    </xf>
    <xf numFmtId="49" fontId="23" fillId="0" borderId="23" xfId="0" applyNumberFormat="1" applyFont="1" applyFill="1" applyBorder="1" applyAlignment="1">
      <alignment horizontal="center" vertical="top" wrapText="1"/>
    </xf>
    <xf numFmtId="184" fontId="6" fillId="0" borderId="24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wrapText="1"/>
    </xf>
    <xf numFmtId="49" fontId="3" fillId="33" borderId="23" xfId="0" applyNumberFormat="1" applyFont="1" applyFill="1" applyBorder="1" applyAlignment="1">
      <alignment horizontal="center" vertical="center" wrapText="1"/>
    </xf>
    <xf numFmtId="184" fontId="3" fillId="0" borderId="22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 quotePrefix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180" fontId="3" fillId="33" borderId="32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12" fillId="0" borderId="32" xfId="0" applyNumberFormat="1" applyFont="1" applyFill="1" applyBorder="1" applyAlignment="1" quotePrefix="1">
      <alignment horizontal="center" vertical="center"/>
    </xf>
    <xf numFmtId="0" fontId="12" fillId="0" borderId="32" xfId="0" applyNumberFormat="1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 quotePrefix="1">
      <alignment horizontal="center" vertical="center"/>
    </xf>
    <xf numFmtId="0" fontId="6" fillId="0" borderId="32" xfId="0" applyNumberFormat="1" applyFont="1" applyFill="1" applyBorder="1" applyAlignment="1">
      <alignment horizontal="left" vertical="center" wrapText="1" indent="1"/>
    </xf>
    <xf numFmtId="0" fontId="3" fillId="0" borderId="32" xfId="0" applyNumberFormat="1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2"/>
    </xf>
    <xf numFmtId="0" fontId="12" fillId="0" borderId="32" xfId="0" applyFont="1" applyFill="1" applyBorder="1" applyAlignment="1">
      <alignment horizontal="left" vertical="center" wrapText="1" indent="3"/>
    </xf>
    <xf numFmtId="0" fontId="3" fillId="0" borderId="32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/>
    </xf>
    <xf numFmtId="49" fontId="3" fillId="0" borderId="32" xfId="0" applyNumberFormat="1" applyFont="1" applyFill="1" applyBorder="1" applyAlignment="1">
      <alignment horizontal="centerContinuous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quotePrefix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left" vertical="center" wrapText="1" indent="2"/>
    </xf>
    <xf numFmtId="0" fontId="3" fillId="0" borderId="32" xfId="0" applyFont="1" applyFill="1" applyBorder="1" applyAlignment="1">
      <alignment horizontal="left" vertical="center" wrapText="1" indent="3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49" fontId="3" fillId="0" borderId="36" xfId="0" applyNumberFormat="1" applyFont="1" applyFill="1" applyBorder="1" applyAlignment="1" quotePrefix="1">
      <alignment horizontal="center" vertical="center"/>
    </xf>
    <xf numFmtId="0" fontId="12" fillId="0" borderId="57" xfId="0" applyNumberFormat="1" applyFont="1" applyFill="1" applyBorder="1" applyAlignment="1">
      <alignment horizontal="left" vertical="center" wrapText="1" indent="1"/>
    </xf>
    <xf numFmtId="1" fontId="3" fillId="0" borderId="36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 quotePrefix="1">
      <alignment horizontal="center" vertical="center"/>
    </xf>
    <xf numFmtId="0" fontId="6" fillId="0" borderId="5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58" xfId="0" applyNumberFormat="1" applyFont="1" applyFill="1" applyBorder="1" applyAlignment="1">
      <alignment horizontal="left" vertical="center" wrapText="1" indent="1"/>
    </xf>
    <xf numFmtId="49" fontId="6" fillId="0" borderId="58" xfId="0" applyNumberFormat="1" applyFont="1" applyFill="1" applyBorder="1" applyAlignment="1" quotePrefix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 quotePrefix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49" fontId="29" fillId="0" borderId="60" xfId="0" applyNumberFormat="1" applyFont="1" applyFill="1" applyBorder="1" applyAlignment="1">
      <alignment horizontal="center" vertical="center" wrapText="1"/>
    </xf>
    <xf numFmtId="0" fontId="29" fillId="0" borderId="6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 readingOrder="1"/>
    </xf>
    <xf numFmtId="182" fontId="25" fillId="0" borderId="1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 readingOrder="1"/>
    </xf>
    <xf numFmtId="182" fontId="9" fillId="0" borderId="19" xfId="0" applyNumberFormat="1" applyFont="1" applyFill="1" applyBorder="1" applyAlignment="1">
      <alignment horizontal="center" vertical="center" wrapText="1"/>
    </xf>
    <xf numFmtId="180" fontId="5" fillId="33" borderId="18" xfId="0" applyNumberFormat="1" applyFont="1" applyFill="1" applyBorder="1" applyAlignment="1">
      <alignment horizontal="center" vertical="center"/>
    </xf>
    <xf numFmtId="180" fontId="5" fillId="33" borderId="20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left" vertical="top" wrapText="1" readingOrder="1"/>
    </xf>
    <xf numFmtId="182" fontId="9" fillId="0" borderId="19" xfId="0" applyNumberFormat="1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 vertical="top" wrapText="1" readingOrder="1"/>
    </xf>
    <xf numFmtId="0" fontId="25" fillId="0" borderId="23" xfId="0" applyNumberFormat="1" applyFont="1" applyFill="1" applyBorder="1" applyAlignment="1">
      <alignment horizontal="left" vertical="top" wrapText="1" readingOrder="1"/>
    </xf>
    <xf numFmtId="184" fontId="5" fillId="33" borderId="22" xfId="0" applyNumberFormat="1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182" fontId="28" fillId="0" borderId="23" xfId="0" applyNumberFormat="1" applyFont="1" applyFill="1" applyBorder="1" applyAlignment="1">
      <alignment vertical="top" wrapText="1"/>
    </xf>
    <xf numFmtId="180" fontId="5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justify" vertical="top" wrapText="1" readingOrder="1"/>
    </xf>
    <xf numFmtId="180" fontId="30" fillId="33" borderId="25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vertical="center" wrapText="1" readingOrder="1"/>
    </xf>
    <xf numFmtId="182" fontId="25" fillId="0" borderId="23" xfId="0" applyNumberFormat="1" applyFont="1" applyFill="1" applyBorder="1" applyAlignment="1">
      <alignment vertical="top" wrapText="1"/>
    </xf>
    <xf numFmtId="0" fontId="5" fillId="33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0" fontId="10" fillId="0" borderId="6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 readingOrder="1"/>
    </xf>
    <xf numFmtId="49" fontId="10" fillId="0" borderId="24" xfId="0" applyNumberFormat="1" applyFont="1" applyFill="1" applyBorder="1" applyAlignment="1">
      <alignment horizontal="center" vertical="center"/>
    </xf>
    <xf numFmtId="184" fontId="5" fillId="33" borderId="25" xfId="0" applyNumberFormat="1" applyFont="1" applyFill="1" applyBorder="1" applyAlignment="1">
      <alignment horizontal="center" vertical="center"/>
    </xf>
    <xf numFmtId="184" fontId="5" fillId="33" borderId="18" xfId="0" applyNumberFormat="1" applyFont="1" applyFill="1" applyBorder="1" applyAlignment="1">
      <alignment horizontal="center" vertical="center"/>
    </xf>
    <xf numFmtId="184" fontId="5" fillId="33" borderId="16" xfId="0" applyNumberFormat="1" applyFont="1" applyFill="1" applyBorder="1" applyAlignment="1">
      <alignment horizontal="center" vertical="center"/>
    </xf>
    <xf numFmtId="184" fontId="30" fillId="33" borderId="22" xfId="0" applyNumberFormat="1" applyFont="1" applyFill="1" applyBorder="1" applyAlignment="1">
      <alignment horizontal="center" vertical="center"/>
    </xf>
    <xf numFmtId="184" fontId="30" fillId="33" borderId="25" xfId="0" applyNumberFormat="1" applyFont="1" applyFill="1" applyBorder="1" applyAlignment="1">
      <alignment horizontal="center" vertical="center"/>
    </xf>
    <xf numFmtId="181" fontId="28" fillId="0" borderId="23" xfId="0" applyNumberFormat="1" applyFont="1" applyFill="1" applyBorder="1" applyAlignment="1">
      <alignment vertical="top" wrapText="1"/>
    </xf>
    <xf numFmtId="180" fontId="30" fillId="33" borderId="22" xfId="0" applyNumberFormat="1" applyFont="1" applyFill="1" applyBorder="1" applyAlignment="1">
      <alignment horizontal="center" vertical="center"/>
    </xf>
    <xf numFmtId="182" fontId="9" fillId="0" borderId="23" xfId="0" applyNumberFormat="1" applyFont="1" applyFill="1" applyBorder="1" applyAlignment="1">
      <alignment vertical="top" wrapText="1"/>
    </xf>
    <xf numFmtId="0" fontId="5" fillId="33" borderId="6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left" vertical="top" wrapText="1" readingOrder="1"/>
    </xf>
    <xf numFmtId="0" fontId="31" fillId="0" borderId="2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top" wrapText="1" readingOrder="1"/>
    </xf>
    <xf numFmtId="0" fontId="12" fillId="0" borderId="13" xfId="0" applyNumberFormat="1" applyFont="1" applyFill="1" applyBorder="1" applyAlignment="1">
      <alignment horizontal="left" vertical="top" wrapText="1" readingOrder="1"/>
    </xf>
    <xf numFmtId="184" fontId="5" fillId="33" borderId="24" xfId="0" applyNumberFormat="1" applyFont="1" applyFill="1" applyBorder="1" applyAlignment="1">
      <alignment horizontal="center" vertical="center"/>
    </xf>
    <xf numFmtId="184" fontId="30" fillId="33" borderId="24" xfId="0" applyNumberFormat="1" applyFont="1" applyFill="1" applyBorder="1" applyAlignment="1">
      <alignment horizontal="center" vertical="center"/>
    </xf>
    <xf numFmtId="180" fontId="30" fillId="33" borderId="24" xfId="0" applyNumberFormat="1" applyFont="1" applyFill="1" applyBorder="1" applyAlignment="1">
      <alignment horizontal="center" vertical="center"/>
    </xf>
    <xf numFmtId="180" fontId="5" fillId="33" borderId="41" xfId="0" applyNumberFormat="1" applyFont="1" applyFill="1" applyBorder="1" applyAlignment="1">
      <alignment horizontal="center" vertical="center"/>
    </xf>
    <xf numFmtId="180" fontId="5" fillId="33" borderId="43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180" fontId="5" fillId="0" borderId="41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180" fontId="5" fillId="0" borderId="27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7" fillId="33" borderId="6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33" borderId="65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Continuous" vertical="center" wrapText="1"/>
    </xf>
    <xf numFmtId="0" fontId="10" fillId="0" borderId="66" xfId="0" applyFont="1" applyBorder="1" applyAlignment="1">
      <alignment/>
    </xf>
    <xf numFmtId="0" fontId="11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3" fillId="0" borderId="22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3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49" fontId="19" fillId="0" borderId="2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22" xfId="0" applyFont="1" applyBorder="1" applyAlignment="1">
      <alignment wrapText="1"/>
    </xf>
    <xf numFmtId="0" fontId="32" fillId="0" borderId="45" xfId="0" applyFont="1" applyBorder="1" applyAlignment="1">
      <alignment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32" fillId="0" borderId="27" xfId="0" applyFont="1" applyBorder="1" applyAlignment="1">
      <alignment wrapText="1"/>
    </xf>
    <xf numFmtId="0" fontId="33" fillId="0" borderId="27" xfId="0" applyFont="1" applyBorder="1" applyAlignment="1">
      <alignment/>
    </xf>
    <xf numFmtId="0" fontId="33" fillId="0" borderId="29" xfId="0" applyFont="1" applyBorder="1" applyAlignment="1">
      <alignment vertical="center" wrapText="1"/>
    </xf>
    <xf numFmtId="0" fontId="33" fillId="0" borderId="30" xfId="0" applyFont="1" applyBorder="1" applyAlignment="1">
      <alignment/>
    </xf>
    <xf numFmtId="0" fontId="13" fillId="0" borderId="45" xfId="0" applyFont="1" applyBorder="1" applyAlignment="1">
      <alignment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32" fillId="0" borderId="41" xfId="0" applyFont="1" applyBorder="1" applyAlignment="1">
      <alignment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12" fillId="0" borderId="34" xfId="0" applyFont="1" applyBorder="1" applyAlignment="1">
      <alignment horizontal="left"/>
    </xf>
    <xf numFmtId="49" fontId="16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2" fillId="0" borderId="34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6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80" fontId="5" fillId="0" borderId="22" xfId="42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vertical="top" wrapText="1"/>
    </xf>
    <xf numFmtId="180" fontId="5" fillId="33" borderId="22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69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vertical="top" wrapText="1"/>
    </xf>
    <xf numFmtId="182" fontId="28" fillId="0" borderId="42" xfId="0" applyNumberFormat="1" applyFont="1" applyFill="1" applyBorder="1" applyAlignment="1">
      <alignment vertical="top" wrapText="1"/>
    </xf>
    <xf numFmtId="180" fontId="5" fillId="0" borderId="41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vertical="center"/>
    </xf>
    <xf numFmtId="49" fontId="10" fillId="0" borderId="54" xfId="0" applyNumberFormat="1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vertical="top" wrapText="1"/>
    </xf>
    <xf numFmtId="182" fontId="28" fillId="0" borderId="47" xfId="0" applyNumberFormat="1" applyFont="1" applyFill="1" applyBorder="1" applyAlignment="1">
      <alignment vertical="top" wrapText="1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10" fillId="0" borderId="71" xfId="0" applyNumberFormat="1" applyFont="1" applyFill="1" applyBorder="1" applyAlignment="1">
      <alignment horizontal="center" vertical="center"/>
    </xf>
    <xf numFmtId="182" fontId="28" fillId="0" borderId="28" xfId="0" applyNumberFormat="1" applyFont="1" applyFill="1" applyBorder="1" applyAlignment="1">
      <alignment vertical="top" wrapText="1"/>
    </xf>
    <xf numFmtId="180" fontId="5" fillId="0" borderId="27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182" fontId="28" fillId="0" borderId="19" xfId="0" applyNumberFormat="1" applyFont="1" applyFill="1" applyBorder="1" applyAlignment="1">
      <alignment vertical="top" wrapText="1"/>
    </xf>
    <xf numFmtId="180" fontId="5" fillId="0" borderId="18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63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top" wrapText="1"/>
    </xf>
    <xf numFmtId="182" fontId="3" fillId="0" borderId="23" xfId="0" applyNumberFormat="1" applyFont="1" applyFill="1" applyBorder="1" applyAlignment="1">
      <alignment vertical="top" wrapText="1"/>
    </xf>
    <xf numFmtId="184" fontId="34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4" fontId="5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184" fontId="5" fillId="33" borderId="22" xfId="0" applyNumberFormat="1" applyFont="1" applyFill="1" applyBorder="1" applyAlignment="1">
      <alignment horizontal="center"/>
    </xf>
    <xf numFmtId="184" fontId="30" fillId="33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4" fontId="5" fillId="0" borderId="22" xfId="0" applyNumberFormat="1" applyFont="1" applyFill="1" applyBorder="1" applyAlignment="1">
      <alignment horizontal="center"/>
    </xf>
    <xf numFmtId="184" fontId="30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top" wrapText="1"/>
    </xf>
    <xf numFmtId="184" fontId="3" fillId="33" borderId="22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0" fillId="0" borderId="59" xfId="0" applyFont="1" applyFill="1" applyBorder="1" applyAlignment="1">
      <alignment vertical="center"/>
    </xf>
    <xf numFmtId="49" fontId="10" fillId="0" borderId="60" xfId="0" applyNumberFormat="1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182" fontId="28" fillId="0" borderId="1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0" fontId="30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 applyAlignment="1">
      <alignment/>
    </xf>
    <xf numFmtId="183" fontId="24" fillId="0" borderId="0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" fillId="0" borderId="64" xfId="0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vertical="top" wrapText="1"/>
    </xf>
    <xf numFmtId="182" fontId="3" fillId="0" borderId="42" xfId="0" applyNumberFormat="1" applyFont="1" applyFill="1" applyBorder="1" applyAlignment="1">
      <alignment vertical="top" wrapText="1"/>
    </xf>
    <xf numFmtId="184" fontId="34" fillId="0" borderId="65" xfId="0" applyNumberFormat="1" applyFont="1" applyFill="1" applyBorder="1" applyAlignment="1">
      <alignment horizontal="center" vertical="center"/>
    </xf>
    <xf numFmtId="184" fontId="5" fillId="0" borderId="6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84" fontId="34" fillId="0" borderId="2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left" vertical="top" wrapText="1" readingOrder="1"/>
    </xf>
    <xf numFmtId="0" fontId="25" fillId="0" borderId="42" xfId="0" applyNumberFormat="1" applyFont="1" applyFill="1" applyBorder="1" applyAlignment="1">
      <alignment horizontal="left" vertical="top" wrapText="1" readingOrder="1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top" wrapText="1" readingOrder="1"/>
    </xf>
    <xf numFmtId="0" fontId="30" fillId="0" borderId="13" xfId="0" applyFont="1" applyFill="1" applyBorder="1" applyAlignment="1">
      <alignment horizontal="center"/>
    </xf>
    <xf numFmtId="180" fontId="30" fillId="0" borderId="13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vertical="top" wrapText="1"/>
    </xf>
    <xf numFmtId="0" fontId="10" fillId="0" borderId="73" xfId="0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top"/>
    </xf>
    <xf numFmtId="49" fontId="10" fillId="0" borderId="68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vertical="top" wrapText="1"/>
    </xf>
    <xf numFmtId="180" fontId="3" fillId="0" borderId="74" xfId="0" applyNumberFormat="1" applyFont="1" applyBorder="1" applyAlignment="1">
      <alignment horizontal="center" vertical="center" wrapText="1"/>
    </xf>
    <xf numFmtId="184" fontId="3" fillId="0" borderId="74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49" fontId="14" fillId="0" borderId="31" xfId="0" applyNumberFormat="1" applyFont="1" applyFill="1" applyBorder="1" applyAlignment="1">
      <alignment vertical="top" wrapText="1"/>
    </xf>
    <xf numFmtId="49" fontId="11" fillId="0" borderId="60" xfId="0" applyNumberFormat="1" applyFont="1" applyFill="1" applyBorder="1" applyAlignment="1">
      <alignment vertical="top" wrapText="1"/>
    </xf>
    <xf numFmtId="182" fontId="28" fillId="0" borderId="60" xfId="0" applyNumberFormat="1" applyFont="1" applyFill="1" applyBorder="1" applyAlignment="1">
      <alignment vertical="top" wrapText="1"/>
    </xf>
    <xf numFmtId="180" fontId="5" fillId="0" borderId="6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/>
    </xf>
    <xf numFmtId="180" fontId="30" fillId="0" borderId="41" xfId="0" applyNumberFormat="1" applyFont="1" applyFill="1" applyBorder="1" applyAlignment="1">
      <alignment horizontal="center"/>
    </xf>
    <xf numFmtId="0" fontId="12" fillId="0" borderId="60" xfId="0" applyNumberFormat="1" applyFont="1" applyFill="1" applyBorder="1" applyAlignment="1">
      <alignment horizontal="left" vertical="top" wrapText="1" readingOrder="1"/>
    </xf>
    <xf numFmtId="0" fontId="28" fillId="0" borderId="60" xfId="0" applyFont="1" applyFill="1" applyBorder="1" applyAlignment="1">
      <alignment vertical="top" wrapText="1"/>
    </xf>
    <xf numFmtId="180" fontId="5" fillId="0" borderId="60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 vertical="center"/>
    </xf>
    <xf numFmtId="180" fontId="5" fillId="33" borderId="41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center" vertical="center"/>
    </xf>
    <xf numFmtId="0" fontId="37" fillId="0" borderId="32" xfId="0" applyNumberFormat="1" applyFont="1" applyFill="1" applyBorder="1" applyAlignment="1">
      <alignment horizontal="center" vertical="center"/>
    </xf>
    <xf numFmtId="0" fontId="37" fillId="0" borderId="50" xfId="0" applyNumberFormat="1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vertical="top" wrapText="1"/>
    </xf>
    <xf numFmtId="0" fontId="39" fillId="0" borderId="23" xfId="0" applyNumberFormat="1" applyFont="1" applyFill="1" applyBorder="1" applyAlignment="1">
      <alignment horizontal="left" vertical="top" wrapText="1" readingOrder="1"/>
    </xf>
    <xf numFmtId="180" fontId="35" fillId="33" borderId="2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80" fontId="36" fillId="0" borderId="22" xfId="0" applyNumberFormat="1" applyFont="1" applyFill="1" applyBorder="1" applyAlignment="1">
      <alignment horizontal="center"/>
    </xf>
    <xf numFmtId="180" fontId="36" fillId="33" borderId="21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top"/>
    </xf>
    <xf numFmtId="49" fontId="10" fillId="0" borderId="69" xfId="0" applyNumberFormat="1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/>
    </xf>
    <xf numFmtId="181" fontId="12" fillId="0" borderId="60" xfId="0" applyNumberFormat="1" applyFont="1" applyFill="1" applyBorder="1" applyAlignment="1">
      <alignment horizontal="center" vertical="top"/>
    </xf>
    <xf numFmtId="0" fontId="13" fillId="0" borderId="60" xfId="0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49" fontId="14" fillId="0" borderId="42" xfId="0" applyNumberFormat="1" applyFont="1" applyFill="1" applyBorder="1" applyAlignment="1">
      <alignment horizontal="center" vertical="top" wrapText="1"/>
    </xf>
    <xf numFmtId="180" fontId="3" fillId="0" borderId="41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80" fontId="3" fillId="0" borderId="44" xfId="0" applyNumberFormat="1" applyFont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49" fontId="15" fillId="0" borderId="32" xfId="0" applyNumberFormat="1" applyFont="1" applyFill="1" applyBorder="1" applyAlignment="1">
      <alignment vertical="top" wrapText="1"/>
    </xf>
    <xf numFmtId="0" fontId="6" fillId="0" borderId="32" xfId="0" applyFont="1" applyBorder="1" applyAlignment="1">
      <alignment horizontal="center" vertical="center"/>
    </xf>
    <xf numFmtId="49" fontId="12" fillId="0" borderId="32" xfId="0" applyNumberFormat="1" applyFont="1" applyFill="1" applyBorder="1" applyAlignment="1">
      <alignment wrapText="1"/>
    </xf>
    <xf numFmtId="0" fontId="3" fillId="0" borderId="32" xfId="0" applyFont="1" applyBorder="1" applyAlignment="1">
      <alignment/>
    </xf>
    <xf numFmtId="180" fontId="6" fillId="0" borderId="32" xfId="0" applyNumberFormat="1" applyFont="1" applyBorder="1" applyAlignment="1">
      <alignment horizontal="center"/>
    </xf>
    <xf numFmtId="0" fontId="32" fillId="0" borderId="67" xfId="0" applyFont="1" applyBorder="1" applyAlignment="1">
      <alignment wrapText="1"/>
    </xf>
    <xf numFmtId="0" fontId="10" fillId="0" borderId="32" xfId="0" applyFont="1" applyBorder="1" applyAlignment="1">
      <alignment horizontal="center" vertical="center"/>
    </xf>
    <xf numFmtId="186" fontId="5" fillId="0" borderId="0" xfId="42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 horizontal="left" vertical="top" wrapText="1" readingOrder="1"/>
    </xf>
    <xf numFmtId="182" fontId="9" fillId="0" borderId="32" xfId="0" applyNumberFormat="1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vertical="top" wrapText="1"/>
    </xf>
    <xf numFmtId="182" fontId="28" fillId="0" borderId="76" xfId="0" applyNumberFormat="1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center"/>
    </xf>
    <xf numFmtId="182" fontId="28" fillId="0" borderId="32" xfId="0" applyNumberFormat="1" applyFont="1" applyFill="1" applyBorder="1" applyAlignment="1">
      <alignment vertical="top" wrapText="1"/>
    </xf>
    <xf numFmtId="49" fontId="40" fillId="0" borderId="22" xfId="0" applyNumberFormat="1" applyFont="1" applyFill="1" applyBorder="1" applyAlignment="1">
      <alignment vertical="top" wrapText="1"/>
    </xf>
    <xf numFmtId="180" fontId="5" fillId="0" borderId="65" xfId="0" applyNumberFormat="1" applyFont="1" applyFill="1" applyBorder="1" applyAlignment="1">
      <alignment horizontal="center"/>
    </xf>
    <xf numFmtId="49" fontId="37" fillId="0" borderId="24" xfId="0" applyNumberFormat="1" applyFont="1" applyFill="1" applyBorder="1" applyAlignment="1">
      <alignment horizontal="center" vertical="center"/>
    </xf>
    <xf numFmtId="49" fontId="38" fillId="0" borderId="23" xfId="0" applyNumberFormat="1" applyFont="1" applyFill="1" applyBorder="1" applyAlignment="1">
      <alignment horizontal="center" vertical="top" wrapText="1"/>
    </xf>
    <xf numFmtId="180" fontId="35" fillId="34" borderId="22" xfId="0" applyNumberFormat="1" applyFont="1" applyFill="1" applyBorder="1" applyAlignment="1">
      <alignment horizontal="center" vertical="center"/>
    </xf>
    <xf numFmtId="180" fontId="35" fillId="34" borderId="24" xfId="0" applyNumberFormat="1" applyFont="1" applyFill="1" applyBorder="1" applyAlignment="1">
      <alignment horizontal="center" vertical="center"/>
    </xf>
    <xf numFmtId="180" fontId="35" fillId="33" borderId="2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25" fillId="0" borderId="19" xfId="0" applyNumberFormat="1" applyFont="1" applyFill="1" applyBorder="1" applyAlignment="1">
      <alignment horizontal="left" vertical="top" wrapText="1" readingOrder="1"/>
    </xf>
    <xf numFmtId="0" fontId="30" fillId="0" borderId="18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 wrapText="1" readingOrder="1"/>
    </xf>
    <xf numFmtId="0" fontId="9" fillId="0" borderId="54" xfId="0" applyFont="1" applyFill="1" applyBorder="1" applyAlignment="1">
      <alignment horizontal="center" vertical="center" wrapText="1"/>
    </xf>
    <xf numFmtId="180" fontId="5" fillId="33" borderId="5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left" vertical="top" wrapText="1" readingOrder="1"/>
    </xf>
    <xf numFmtId="0" fontId="25" fillId="0" borderId="56" xfId="0" applyNumberFormat="1" applyFont="1" applyFill="1" applyBorder="1" applyAlignment="1">
      <alignment horizontal="left" vertical="top" wrapText="1" readingOrder="1"/>
    </xf>
    <xf numFmtId="180" fontId="5" fillId="0" borderId="56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8" fontId="3" fillId="0" borderId="54" xfId="0" applyNumberFormat="1" applyFont="1" applyBorder="1" applyAlignment="1">
      <alignment/>
    </xf>
    <xf numFmtId="188" fontId="3" fillId="0" borderId="49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0" fontId="12" fillId="34" borderId="32" xfId="0" applyNumberFormat="1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vertical="center"/>
    </xf>
    <xf numFmtId="0" fontId="3" fillId="34" borderId="32" xfId="0" applyFont="1" applyFill="1" applyBorder="1" applyAlignment="1">
      <alignment horizontal="center" vertical="center"/>
    </xf>
    <xf numFmtId="180" fontId="6" fillId="34" borderId="32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vertical="center"/>
    </xf>
    <xf numFmtId="180" fontId="3" fillId="34" borderId="32" xfId="0" applyNumberFormat="1" applyFont="1" applyFill="1" applyBorder="1" applyAlignment="1">
      <alignment vertical="center"/>
    </xf>
    <xf numFmtId="2" fontId="6" fillId="34" borderId="32" xfId="0" applyNumberFormat="1" applyFont="1" applyFill="1" applyBorder="1" applyAlignment="1">
      <alignment horizontal="center" vertical="center" wrapText="1"/>
    </xf>
    <xf numFmtId="180" fontId="6" fillId="34" borderId="3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vertical="center"/>
    </xf>
    <xf numFmtId="180" fontId="6" fillId="34" borderId="57" xfId="0" applyNumberFormat="1" applyFont="1" applyFill="1" applyBorder="1" applyAlignment="1">
      <alignment horizontal="center" vertical="center" wrapText="1"/>
    </xf>
    <xf numFmtId="180" fontId="3" fillId="34" borderId="57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30" fillId="34" borderId="22" xfId="0" applyFont="1" applyFill="1" applyBorder="1" applyAlignment="1">
      <alignment/>
    </xf>
    <xf numFmtId="184" fontId="5" fillId="34" borderId="22" xfId="0" applyNumberFormat="1" applyFont="1" applyFill="1" applyBorder="1" applyAlignment="1">
      <alignment horizontal="center"/>
    </xf>
    <xf numFmtId="180" fontId="5" fillId="34" borderId="22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180" fontId="5" fillId="34" borderId="22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96" fontId="3" fillId="0" borderId="13" xfId="0" applyNumberFormat="1" applyFont="1" applyBorder="1" applyAlignment="1">
      <alignment horizontal="center" vertical="center" wrapText="1"/>
    </xf>
    <xf numFmtId="196" fontId="3" fillId="0" borderId="46" xfId="0" applyNumberFormat="1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left" vertical="top" wrapText="1" readingOrder="1"/>
    </xf>
    <xf numFmtId="180" fontId="5" fillId="0" borderId="49" xfId="0" applyNumberFormat="1" applyFont="1" applyFill="1" applyBorder="1" applyAlignment="1">
      <alignment horizontal="center" vertical="center"/>
    </xf>
    <xf numFmtId="180" fontId="3" fillId="34" borderId="32" xfId="0" applyNumberFormat="1" applyFont="1" applyFill="1" applyBorder="1" applyAlignment="1">
      <alignment horizontal="center" vertical="center" wrapText="1"/>
    </xf>
    <xf numFmtId="180" fontId="3" fillId="34" borderId="32" xfId="0" applyNumberFormat="1" applyFont="1" applyFill="1" applyBorder="1" applyAlignment="1">
      <alignment horizontal="center" vertical="center"/>
    </xf>
    <xf numFmtId="180" fontId="3" fillId="34" borderId="32" xfId="0" applyNumberFormat="1" applyFont="1" applyFill="1" applyBorder="1" applyAlignment="1">
      <alignment horizontal="center" vertical="center"/>
    </xf>
    <xf numFmtId="180" fontId="5" fillId="34" borderId="13" xfId="0" applyNumberFormat="1" applyFont="1" applyFill="1" applyBorder="1" applyAlignment="1">
      <alignment horizontal="center"/>
    </xf>
    <xf numFmtId="180" fontId="3" fillId="0" borderId="56" xfId="0" applyNumberFormat="1" applyFont="1" applyBorder="1" applyAlignment="1">
      <alignment horizontal="center"/>
    </xf>
    <xf numFmtId="180" fontId="6" fillId="0" borderId="56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/>
    </xf>
    <xf numFmtId="180" fontId="3" fillId="0" borderId="52" xfId="0" applyNumberFormat="1" applyFont="1" applyBorder="1" applyAlignment="1">
      <alignment horizontal="center"/>
    </xf>
    <xf numFmtId="180" fontId="6" fillId="0" borderId="52" xfId="0" applyNumberFormat="1" applyFont="1" applyBorder="1" applyAlignment="1">
      <alignment horizontal="center"/>
    </xf>
    <xf numFmtId="180" fontId="3" fillId="0" borderId="77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 vertical="center"/>
    </xf>
    <xf numFmtId="180" fontId="6" fillId="0" borderId="48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/>
    </xf>
    <xf numFmtId="180" fontId="3" fillId="0" borderId="24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vertical="center" wrapText="1"/>
    </xf>
    <xf numFmtId="180" fontId="3" fillId="0" borderId="25" xfId="0" applyNumberFormat="1" applyFont="1" applyBorder="1" applyAlignment="1">
      <alignment vertical="center" wrapText="1"/>
    </xf>
    <xf numFmtId="180" fontId="33" fillId="0" borderId="22" xfId="0" applyNumberFormat="1" applyFont="1" applyBorder="1" applyAlignment="1">
      <alignment/>
    </xf>
    <xf numFmtId="180" fontId="33" fillId="0" borderId="24" xfId="0" applyNumberFormat="1" applyFont="1" applyBorder="1" applyAlignment="1">
      <alignment vertical="center" wrapText="1"/>
    </xf>
    <xf numFmtId="180" fontId="33" fillId="0" borderId="25" xfId="0" applyNumberFormat="1" applyFont="1" applyBorder="1" applyAlignment="1">
      <alignment/>
    </xf>
    <xf numFmtId="180" fontId="33" fillId="0" borderId="45" xfId="0" applyNumberFormat="1" applyFont="1" applyBorder="1" applyAlignment="1">
      <alignment/>
    </xf>
    <xf numFmtId="180" fontId="33" fillId="0" borderId="48" xfId="0" applyNumberFormat="1" applyFont="1" applyBorder="1" applyAlignment="1">
      <alignment vertical="center" wrapText="1"/>
    </xf>
    <xf numFmtId="180" fontId="3" fillId="0" borderId="78" xfId="0" applyNumberFormat="1" applyFont="1" applyBorder="1" applyAlignment="1">
      <alignment horizontal="center" vertical="center" wrapText="1"/>
    </xf>
    <xf numFmtId="180" fontId="33" fillId="0" borderId="27" xfId="0" applyNumberFormat="1" applyFont="1" applyBorder="1" applyAlignment="1">
      <alignment/>
    </xf>
    <xf numFmtId="180" fontId="33" fillId="0" borderId="29" xfId="0" applyNumberFormat="1" applyFont="1" applyBorder="1" applyAlignment="1">
      <alignment vertical="center" wrapText="1"/>
    </xf>
    <xf numFmtId="180" fontId="33" fillId="0" borderId="30" xfId="0" applyNumberFormat="1" applyFont="1" applyBorder="1" applyAlignment="1">
      <alignment/>
    </xf>
    <xf numFmtId="180" fontId="33" fillId="0" borderId="49" xfId="0" applyNumberFormat="1" applyFont="1" applyBorder="1" applyAlignment="1">
      <alignment/>
    </xf>
    <xf numFmtId="180" fontId="33" fillId="0" borderId="41" xfId="0" applyNumberFormat="1" applyFont="1" applyBorder="1" applyAlignment="1">
      <alignment/>
    </xf>
    <xf numFmtId="180" fontId="33" fillId="0" borderId="43" xfId="0" applyNumberFormat="1" applyFont="1" applyBorder="1" applyAlignment="1">
      <alignment vertical="center" wrapText="1"/>
    </xf>
    <xf numFmtId="180" fontId="33" fillId="0" borderId="44" xfId="0" applyNumberFormat="1" applyFont="1" applyBorder="1" applyAlignment="1">
      <alignment/>
    </xf>
    <xf numFmtId="180" fontId="33" fillId="0" borderId="13" xfId="0" applyNumberFormat="1" applyFont="1" applyBorder="1" applyAlignment="1">
      <alignment horizontal="center" vertical="center"/>
    </xf>
    <xf numFmtId="180" fontId="33" fillId="0" borderId="14" xfId="0" applyNumberFormat="1" applyFont="1" applyBorder="1" applyAlignment="1">
      <alignment horizontal="center" vertical="center" wrapText="1"/>
    </xf>
    <xf numFmtId="180" fontId="33" fillId="0" borderId="15" xfId="0" applyNumberFormat="1" applyFont="1" applyBorder="1" applyAlignment="1">
      <alignment horizontal="center" vertical="center"/>
    </xf>
    <xf numFmtId="180" fontId="33" fillId="0" borderId="34" xfId="0" applyNumberFormat="1" applyFont="1" applyBorder="1" applyAlignment="1">
      <alignment/>
    </xf>
    <xf numFmtId="180" fontId="33" fillId="0" borderId="72" xfId="0" applyNumberFormat="1" applyFont="1" applyBorder="1" applyAlignment="1">
      <alignment vertical="center" wrapText="1"/>
    </xf>
    <xf numFmtId="180" fontId="33" fillId="0" borderId="3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 vertical="center" wrapText="1"/>
    </xf>
    <xf numFmtId="180" fontId="6" fillId="0" borderId="15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20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/>
    </xf>
    <xf numFmtId="180" fontId="3" fillId="0" borderId="24" xfId="0" applyNumberFormat="1" applyFont="1" applyBorder="1" applyAlignment="1">
      <alignment vertical="center" wrapText="1"/>
    </xf>
    <xf numFmtId="180" fontId="3" fillId="0" borderId="41" xfId="0" applyNumberFormat="1" applyFont="1" applyBorder="1" applyAlignment="1">
      <alignment/>
    </xf>
    <xf numFmtId="180" fontId="3" fillId="0" borderId="43" xfId="0" applyNumberFormat="1" applyFont="1" applyBorder="1" applyAlignment="1">
      <alignment vertical="center" wrapText="1"/>
    </xf>
    <xf numFmtId="180" fontId="3" fillId="0" borderId="44" xfId="0" applyNumberFormat="1" applyFont="1" applyBorder="1" applyAlignment="1">
      <alignment/>
    </xf>
    <xf numFmtId="180" fontId="6" fillId="0" borderId="13" xfId="0" applyNumberFormat="1" applyFont="1" applyBorder="1" applyAlignment="1">
      <alignment vertical="center" wrapText="1"/>
    </xf>
    <xf numFmtId="180" fontId="6" fillId="0" borderId="15" xfId="0" applyNumberFormat="1" applyFont="1" applyBorder="1" applyAlignment="1">
      <alignment vertical="center" wrapText="1"/>
    </xf>
    <xf numFmtId="180" fontId="6" fillId="0" borderId="18" xfId="0" applyNumberFormat="1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 wrapText="1"/>
    </xf>
    <xf numFmtId="180" fontId="6" fillId="0" borderId="34" xfId="0" applyNumberFormat="1" applyFont="1" applyBorder="1" applyAlignment="1">
      <alignment horizontal="center"/>
    </xf>
    <xf numFmtId="180" fontId="6" fillId="0" borderId="72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 wrapText="1"/>
    </xf>
    <xf numFmtId="186" fontId="3" fillId="0" borderId="0" xfId="42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0" fontId="3" fillId="34" borderId="32" xfId="0" applyNumberFormat="1" applyFont="1" applyFill="1" applyBorder="1" applyAlignment="1">
      <alignment horizontal="center" vertical="center" wrapText="1"/>
    </xf>
    <xf numFmtId="180" fontId="3" fillId="34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82" fontId="24" fillId="0" borderId="77" xfId="0" applyNumberFormat="1" applyFont="1" applyFill="1" applyBorder="1" applyAlignment="1">
      <alignment horizontal="center" vertical="center" wrapText="1"/>
    </xf>
    <xf numFmtId="182" fontId="24" fillId="0" borderId="39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 readingOrder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82" fontId="25" fillId="0" borderId="65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182" fontId="24" fillId="0" borderId="52" xfId="0" applyNumberFormat="1" applyFont="1" applyFill="1" applyBorder="1" applyAlignment="1">
      <alignment horizontal="center" vertical="center" wrapText="1"/>
    </xf>
    <xf numFmtId="182" fontId="24" fillId="0" borderId="8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182" fontId="25" fillId="0" borderId="76" xfId="0" applyNumberFormat="1" applyFont="1" applyFill="1" applyBorder="1" applyAlignment="1">
      <alignment horizontal="center" vertical="center" wrapText="1"/>
    </xf>
    <xf numFmtId="182" fontId="25" fillId="0" borderId="3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82" fontId="24" fillId="0" borderId="75" xfId="0" applyNumberFormat="1" applyFont="1" applyFill="1" applyBorder="1" applyAlignment="1">
      <alignment horizontal="center" vertical="center" wrapText="1"/>
    </xf>
    <xf numFmtId="182" fontId="24" fillId="0" borderId="8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57421875" style="225" customWidth="1"/>
    <col min="2" max="2" width="51.57421875" style="225" customWidth="1"/>
    <col min="3" max="3" width="8.7109375" style="225" customWidth="1"/>
    <col min="4" max="4" width="10.7109375" style="225" customWidth="1"/>
    <col min="5" max="5" width="10.421875" style="225" customWidth="1"/>
    <col min="6" max="6" width="10.8515625" style="225" customWidth="1"/>
    <col min="7" max="7" width="13.421875" style="225" bestFit="1" customWidth="1"/>
    <col min="8" max="8" width="9.421875" style="225" bestFit="1" customWidth="1"/>
    <col min="9" max="9" width="9.57421875" style="225" bestFit="1" customWidth="1"/>
    <col min="10" max="16384" width="9.140625" style="225" customWidth="1"/>
  </cols>
  <sheetData>
    <row r="1" spans="1:6" ht="18">
      <c r="A1" s="804" t="s">
        <v>175</v>
      </c>
      <c r="B1" s="804"/>
      <c r="C1" s="804"/>
      <c r="D1" s="804"/>
      <c r="E1" s="804"/>
      <c r="F1" s="804"/>
    </row>
    <row r="2" spans="1:6" ht="15.75">
      <c r="A2" s="805" t="s">
        <v>176</v>
      </c>
      <c r="B2" s="805"/>
      <c r="C2" s="805"/>
      <c r="D2" s="805"/>
      <c r="E2" s="805"/>
      <c r="F2" s="805"/>
    </row>
    <row r="3" spans="1:6" ht="12.75">
      <c r="A3" s="808" t="s">
        <v>178</v>
      </c>
      <c r="B3" s="808" t="s">
        <v>179</v>
      </c>
      <c r="C3" s="808" t="s">
        <v>180</v>
      </c>
      <c r="D3" s="808" t="s">
        <v>181</v>
      </c>
      <c r="E3" s="808" t="s">
        <v>182</v>
      </c>
      <c r="F3" s="808"/>
    </row>
    <row r="4" spans="1:8" ht="25.5">
      <c r="A4" s="808"/>
      <c r="B4" s="808"/>
      <c r="C4" s="808"/>
      <c r="D4" s="808"/>
      <c r="E4" s="226" t="s">
        <v>183</v>
      </c>
      <c r="F4" s="226" t="s">
        <v>184</v>
      </c>
      <c r="H4" s="232"/>
    </row>
    <row r="5" spans="1:6" ht="12.75">
      <c r="A5" s="227">
        <v>1</v>
      </c>
      <c r="B5" s="226">
        <v>2</v>
      </c>
      <c r="C5" s="228">
        <v>3</v>
      </c>
      <c r="D5" s="228">
        <v>4</v>
      </c>
      <c r="E5" s="228">
        <v>5</v>
      </c>
      <c r="F5" s="226">
        <v>6</v>
      </c>
    </row>
    <row r="6" spans="1:9" ht="31.5">
      <c r="A6" s="229" t="s">
        <v>185</v>
      </c>
      <c r="B6" s="230" t="s">
        <v>913</v>
      </c>
      <c r="C6" s="226"/>
      <c r="D6" s="231">
        <f>+E6+F6</f>
        <v>445923</v>
      </c>
      <c r="E6" s="231">
        <f>E9+E59+E93</f>
        <v>445923</v>
      </c>
      <c r="F6" s="231">
        <f>F9+F59+F93</f>
        <v>0</v>
      </c>
      <c r="G6" s="803">
        <f>+D6-E59-E112</f>
        <v>306154.4</v>
      </c>
      <c r="H6" s="232"/>
      <c r="I6" s="232"/>
    </row>
    <row r="7" spans="1:6" ht="12.75">
      <c r="A7" s="227"/>
      <c r="B7" s="227" t="s">
        <v>186</v>
      </c>
      <c r="C7" s="226"/>
      <c r="D7" s="226"/>
      <c r="E7" s="226"/>
      <c r="F7" s="226"/>
    </row>
    <row r="8" spans="1:6" ht="12.75">
      <c r="A8" s="233" t="s">
        <v>187</v>
      </c>
      <c r="B8" s="234" t="s">
        <v>188</v>
      </c>
      <c r="C8" s="235">
        <v>7100</v>
      </c>
      <c r="D8" s="236"/>
      <c r="E8" s="236"/>
      <c r="F8" s="235" t="s">
        <v>189</v>
      </c>
    </row>
    <row r="9" spans="1:9" ht="25.5">
      <c r="A9" s="227"/>
      <c r="B9" s="237" t="s">
        <v>190</v>
      </c>
      <c r="C9" s="238"/>
      <c r="D9" s="239">
        <f>D11+D15+D18+D42</f>
        <v>67639.4</v>
      </c>
      <c r="E9" s="239">
        <f>E11+E15+E18+E42</f>
        <v>67639.4</v>
      </c>
      <c r="F9" s="240"/>
      <c r="G9" s="232"/>
      <c r="H9" s="232"/>
      <c r="I9" s="232"/>
    </row>
    <row r="10" spans="1:6" ht="12.75">
      <c r="A10" s="227"/>
      <c r="B10" s="237" t="s">
        <v>191</v>
      </c>
      <c r="C10" s="238"/>
      <c r="D10" s="241"/>
      <c r="E10" s="241"/>
      <c r="F10" s="240"/>
    </row>
    <row r="11" spans="1:9" ht="12.75">
      <c r="A11" s="233" t="s">
        <v>192</v>
      </c>
      <c r="B11" s="234" t="s">
        <v>193</v>
      </c>
      <c r="C11" s="235">
        <v>7131</v>
      </c>
      <c r="D11" s="242">
        <f>D13+D14</f>
        <v>8440</v>
      </c>
      <c r="E11" s="242">
        <f>E13+E14</f>
        <v>8440</v>
      </c>
      <c r="F11" s="243" t="s">
        <v>189</v>
      </c>
      <c r="I11" s="244"/>
    </row>
    <row r="12" spans="1:6" ht="12.75">
      <c r="A12" s="227"/>
      <c r="B12" s="237" t="s">
        <v>191</v>
      </c>
      <c r="C12" s="238"/>
      <c r="D12" s="239"/>
      <c r="E12" s="239"/>
      <c r="F12" s="240"/>
    </row>
    <row r="13" spans="1:8" ht="24">
      <c r="A13" s="245" t="s">
        <v>194</v>
      </c>
      <c r="B13" s="246" t="s">
        <v>195</v>
      </c>
      <c r="C13" s="247"/>
      <c r="D13" s="707">
        <f>E13</f>
        <v>7620</v>
      </c>
      <c r="E13" s="707">
        <v>7620</v>
      </c>
      <c r="F13" s="708" t="s">
        <v>189</v>
      </c>
      <c r="H13" s="232"/>
    </row>
    <row r="14" spans="1:6" ht="24">
      <c r="A14" s="245" t="s">
        <v>196</v>
      </c>
      <c r="B14" s="246" t="s">
        <v>197</v>
      </c>
      <c r="C14" s="247"/>
      <c r="D14" s="707">
        <f>E14</f>
        <v>820</v>
      </c>
      <c r="E14" s="707">
        <v>820</v>
      </c>
      <c r="F14" s="708" t="s">
        <v>189</v>
      </c>
    </row>
    <row r="15" spans="1:6" ht="12.75">
      <c r="A15" s="233" t="s">
        <v>198</v>
      </c>
      <c r="B15" s="234" t="s">
        <v>199</v>
      </c>
      <c r="C15" s="235">
        <v>7136</v>
      </c>
      <c r="D15" s="709">
        <f>D17</f>
        <v>51500</v>
      </c>
      <c r="E15" s="709">
        <f>E17</f>
        <v>51500</v>
      </c>
      <c r="F15" s="710" t="s">
        <v>189</v>
      </c>
    </row>
    <row r="16" spans="1:6" ht="12.75">
      <c r="A16" s="227"/>
      <c r="B16" s="248" t="s">
        <v>191</v>
      </c>
      <c r="C16" s="238"/>
      <c r="D16" s="711"/>
      <c r="E16" s="711"/>
      <c r="F16" s="712"/>
    </row>
    <row r="17" spans="1:6" ht="12.75">
      <c r="A17" s="249" t="s">
        <v>200</v>
      </c>
      <c r="B17" s="246" t="s">
        <v>201</v>
      </c>
      <c r="C17" s="228"/>
      <c r="D17" s="713">
        <f>E17</f>
        <v>51500</v>
      </c>
      <c r="E17" s="740">
        <v>51500</v>
      </c>
      <c r="F17" s="713" t="s">
        <v>189</v>
      </c>
    </row>
    <row r="18" spans="1:8" ht="38.25">
      <c r="A18" s="233" t="s">
        <v>202</v>
      </c>
      <c r="B18" s="234" t="s">
        <v>203</v>
      </c>
      <c r="C18" s="235">
        <v>7145</v>
      </c>
      <c r="D18" s="714">
        <f>D21</f>
        <v>6954.4</v>
      </c>
      <c r="E18" s="714">
        <f>E21</f>
        <v>6954.4</v>
      </c>
      <c r="F18" s="710" t="s">
        <v>189</v>
      </c>
      <c r="H18" s="232"/>
    </row>
    <row r="19" spans="1:6" ht="12.75">
      <c r="A19" s="227"/>
      <c r="B19" s="237" t="s">
        <v>191</v>
      </c>
      <c r="C19" s="238"/>
      <c r="D19" s="711"/>
      <c r="E19" s="711"/>
      <c r="F19" s="712"/>
    </row>
    <row r="20" spans="1:6" ht="12.75">
      <c r="A20" s="249" t="s">
        <v>204</v>
      </c>
      <c r="B20" s="250" t="s">
        <v>205</v>
      </c>
      <c r="C20" s="228">
        <v>71452</v>
      </c>
      <c r="D20" s="712"/>
      <c r="E20" s="713"/>
      <c r="F20" s="713" t="s">
        <v>189</v>
      </c>
    </row>
    <row r="21" spans="1:6" ht="43.5" customHeight="1">
      <c r="A21" s="249"/>
      <c r="B21" s="251" t="s">
        <v>428</v>
      </c>
      <c r="C21" s="238"/>
      <c r="D21" s="739">
        <f>E21+F21</f>
        <v>6954.4</v>
      </c>
      <c r="E21" s="740">
        <f>E23+E29+E33+E35+E36+E34+E39+E31</f>
        <v>6954.4</v>
      </c>
      <c r="F21" s="713"/>
    </row>
    <row r="22" spans="1:6" ht="12.75">
      <c r="A22" s="249"/>
      <c r="B22" s="251" t="s">
        <v>191</v>
      </c>
      <c r="C22" s="238"/>
      <c r="D22" s="711"/>
      <c r="E22" s="713"/>
      <c r="F22" s="713"/>
    </row>
    <row r="23" spans="1:6" ht="39" customHeight="1">
      <c r="A23" s="249" t="s">
        <v>206</v>
      </c>
      <c r="B23" s="252" t="s">
        <v>207</v>
      </c>
      <c r="C23" s="228"/>
      <c r="D23" s="740">
        <f>D25+D26</f>
        <v>210</v>
      </c>
      <c r="E23" s="740">
        <f>E25+E26</f>
        <v>210</v>
      </c>
      <c r="F23" s="713" t="s">
        <v>189</v>
      </c>
    </row>
    <row r="24" spans="1:6" ht="12.75">
      <c r="A24" s="238"/>
      <c r="B24" s="252" t="s">
        <v>208</v>
      </c>
      <c r="C24" s="238"/>
      <c r="D24" s="713"/>
      <c r="E24" s="740"/>
      <c r="F24" s="713"/>
    </row>
    <row r="25" spans="1:6" ht="12.75">
      <c r="A25" s="249" t="s">
        <v>209</v>
      </c>
      <c r="B25" s="253" t="s">
        <v>210</v>
      </c>
      <c r="C25" s="228"/>
      <c r="D25" s="740">
        <f>E25</f>
        <v>200</v>
      </c>
      <c r="E25" s="740">
        <v>200</v>
      </c>
      <c r="F25" s="713" t="s">
        <v>189</v>
      </c>
    </row>
    <row r="26" spans="1:6" ht="12.75">
      <c r="A26" s="249" t="s">
        <v>211</v>
      </c>
      <c r="B26" s="253" t="s">
        <v>212</v>
      </c>
      <c r="C26" s="228"/>
      <c r="D26" s="740">
        <f>E26</f>
        <v>10</v>
      </c>
      <c r="E26" s="740">
        <v>10</v>
      </c>
      <c r="F26" s="713" t="s">
        <v>189</v>
      </c>
    </row>
    <row r="27" spans="1:6" ht="84" hidden="1">
      <c r="A27" s="249" t="s">
        <v>213</v>
      </c>
      <c r="B27" s="252" t="s">
        <v>214</v>
      </c>
      <c r="C27" s="228"/>
      <c r="D27" s="740">
        <f aca="true" t="shared" si="0" ref="D27:D33">E27</f>
        <v>0</v>
      </c>
      <c r="E27" s="713"/>
      <c r="F27" s="713" t="s">
        <v>189</v>
      </c>
    </row>
    <row r="28" spans="1:6" ht="36" hidden="1">
      <c r="A28" s="227" t="s">
        <v>215</v>
      </c>
      <c r="B28" s="252" t="s">
        <v>216</v>
      </c>
      <c r="C28" s="228"/>
      <c r="D28" s="740">
        <f t="shared" si="0"/>
        <v>0</v>
      </c>
      <c r="E28" s="713"/>
      <c r="F28" s="713" t="s">
        <v>189</v>
      </c>
    </row>
    <row r="29" spans="1:6" ht="50.25" customHeight="1">
      <c r="A29" s="249" t="s">
        <v>217</v>
      </c>
      <c r="B29" s="252" t="s">
        <v>218</v>
      </c>
      <c r="C29" s="228"/>
      <c r="D29" s="740">
        <f t="shared" si="0"/>
        <v>3200</v>
      </c>
      <c r="E29" s="740">
        <v>3200</v>
      </c>
      <c r="F29" s="713" t="s">
        <v>189</v>
      </c>
    </row>
    <row r="30" spans="1:6" ht="24" hidden="1">
      <c r="A30" s="249" t="s">
        <v>219</v>
      </c>
      <c r="B30" s="252" t="s">
        <v>220</v>
      </c>
      <c r="C30" s="228"/>
      <c r="D30" s="740">
        <f t="shared" si="0"/>
        <v>0</v>
      </c>
      <c r="E30" s="740"/>
      <c r="F30" s="713" t="s">
        <v>189</v>
      </c>
    </row>
    <row r="31" spans="1:6" ht="60">
      <c r="A31" s="249" t="s">
        <v>222</v>
      </c>
      <c r="B31" s="252" t="s">
        <v>223</v>
      </c>
      <c r="C31" s="228"/>
      <c r="D31" s="740">
        <f t="shared" si="0"/>
        <v>150</v>
      </c>
      <c r="E31" s="740">
        <v>150</v>
      </c>
      <c r="F31" s="713" t="s">
        <v>189</v>
      </c>
    </row>
    <row r="32" spans="1:6" ht="48" hidden="1">
      <c r="A32" s="249" t="s">
        <v>224</v>
      </c>
      <c r="B32" s="252" t="s">
        <v>225</v>
      </c>
      <c r="C32" s="228"/>
      <c r="D32" s="740">
        <f t="shared" si="0"/>
        <v>0</v>
      </c>
      <c r="E32" s="740"/>
      <c r="F32" s="713" t="s">
        <v>189</v>
      </c>
    </row>
    <row r="33" spans="1:6" ht="60">
      <c r="A33" s="249" t="s">
        <v>226</v>
      </c>
      <c r="B33" s="252" t="s">
        <v>221</v>
      </c>
      <c r="C33" s="228"/>
      <c r="D33" s="740">
        <f t="shared" si="0"/>
        <v>320</v>
      </c>
      <c r="E33" s="740">
        <v>320</v>
      </c>
      <c r="F33" s="713" t="s">
        <v>189</v>
      </c>
    </row>
    <row r="34" spans="1:6" ht="27" customHeight="1">
      <c r="A34" s="249" t="s">
        <v>228</v>
      </c>
      <c r="B34" s="252" t="s">
        <v>227</v>
      </c>
      <c r="C34" s="228"/>
      <c r="D34" s="740">
        <f>E34</f>
        <v>2494.4</v>
      </c>
      <c r="E34" s="740">
        <v>2494.4</v>
      </c>
      <c r="F34" s="713" t="s">
        <v>189</v>
      </c>
    </row>
    <row r="35" spans="1:6" ht="48">
      <c r="A35" s="249" t="s">
        <v>229</v>
      </c>
      <c r="B35" s="252" t="s">
        <v>230</v>
      </c>
      <c r="C35" s="228"/>
      <c r="D35" s="740">
        <f>E35</f>
        <v>20</v>
      </c>
      <c r="E35" s="740">
        <f>30-10</f>
        <v>20</v>
      </c>
      <c r="F35" s="713" t="s">
        <v>189</v>
      </c>
    </row>
    <row r="36" spans="1:6" ht="27" customHeight="1">
      <c r="A36" s="249" t="s">
        <v>231</v>
      </c>
      <c r="B36" s="252" t="s">
        <v>232</v>
      </c>
      <c r="C36" s="228"/>
      <c r="D36" s="740">
        <v>50</v>
      </c>
      <c r="E36" s="740">
        <v>50</v>
      </c>
      <c r="F36" s="713" t="s">
        <v>189</v>
      </c>
    </row>
    <row r="37" spans="1:6" s="255" customFormat="1" ht="12.75" hidden="1">
      <c r="A37" s="249">
        <v>1146</v>
      </c>
      <c r="B37" s="254" t="s">
        <v>423</v>
      </c>
      <c r="C37" s="228"/>
      <c r="D37" s="713"/>
      <c r="E37" s="713"/>
      <c r="F37" s="713" t="s">
        <v>189</v>
      </c>
    </row>
    <row r="38" spans="1:6" s="255" customFormat="1" ht="49.5" customHeight="1" hidden="1">
      <c r="A38" s="249">
        <v>1147</v>
      </c>
      <c r="B38" s="254" t="s">
        <v>424</v>
      </c>
      <c r="C38" s="228"/>
      <c r="D38" s="713"/>
      <c r="E38" s="713"/>
      <c r="F38" s="713" t="s">
        <v>189</v>
      </c>
    </row>
    <row r="39" spans="1:6" s="255" customFormat="1" ht="30.75" customHeight="1">
      <c r="A39" s="249">
        <v>1148</v>
      </c>
      <c r="B39" s="254" t="s">
        <v>425</v>
      </c>
      <c r="C39" s="228"/>
      <c r="D39" s="713">
        <f>E39</f>
        <v>510</v>
      </c>
      <c r="E39" s="713">
        <v>510</v>
      </c>
      <c r="F39" s="713" t="s">
        <v>189</v>
      </c>
    </row>
    <row r="40" spans="1:6" s="255" customFormat="1" ht="48.75" customHeight="1" hidden="1">
      <c r="A40" s="249">
        <v>1149</v>
      </c>
      <c r="B40" s="254" t="s">
        <v>426</v>
      </c>
      <c r="C40" s="228"/>
      <c r="D40" s="713"/>
      <c r="E40" s="713"/>
      <c r="F40" s="713" t="s">
        <v>189</v>
      </c>
    </row>
    <row r="41" spans="1:6" s="255" customFormat="1" ht="12.75" hidden="1">
      <c r="A41" s="249">
        <v>1150</v>
      </c>
      <c r="B41" s="254" t="s">
        <v>427</v>
      </c>
      <c r="C41" s="228"/>
      <c r="D41" s="713"/>
      <c r="E41" s="713"/>
      <c r="F41" s="713" t="s">
        <v>189</v>
      </c>
    </row>
    <row r="42" spans="1:6" ht="38.25">
      <c r="A42" s="233" t="s">
        <v>233</v>
      </c>
      <c r="B42" s="234" t="s">
        <v>234</v>
      </c>
      <c r="C42" s="235">
        <v>7146</v>
      </c>
      <c r="D42" s="714">
        <f>D44</f>
        <v>745</v>
      </c>
      <c r="E42" s="714">
        <f>E44</f>
        <v>745</v>
      </c>
      <c r="F42" s="710" t="s">
        <v>189</v>
      </c>
    </row>
    <row r="43" spans="1:6" ht="12.75">
      <c r="A43" s="227"/>
      <c r="B43" s="237" t="s">
        <v>191</v>
      </c>
      <c r="C43" s="238"/>
      <c r="D43" s="711"/>
      <c r="E43" s="711"/>
      <c r="F43" s="712"/>
    </row>
    <row r="44" spans="1:6" ht="12.75">
      <c r="A44" s="249" t="s">
        <v>235</v>
      </c>
      <c r="B44" s="251" t="s">
        <v>236</v>
      </c>
      <c r="C44" s="228"/>
      <c r="D44" s="806">
        <f>D47+D48</f>
        <v>745</v>
      </c>
      <c r="E44" s="807">
        <f>E47+E48</f>
        <v>745</v>
      </c>
      <c r="F44" s="713" t="s">
        <v>189</v>
      </c>
    </row>
    <row r="45" spans="1:6" ht="12.75">
      <c r="A45" s="249"/>
      <c r="B45" s="251" t="s">
        <v>237</v>
      </c>
      <c r="C45" s="238"/>
      <c r="D45" s="806"/>
      <c r="E45" s="807"/>
      <c r="F45" s="713"/>
    </row>
    <row r="46" spans="1:6" ht="12.75" hidden="1">
      <c r="A46" s="249"/>
      <c r="B46" s="251" t="s">
        <v>191</v>
      </c>
      <c r="C46" s="238"/>
      <c r="D46" s="739"/>
      <c r="E46" s="740"/>
      <c r="F46" s="713"/>
    </row>
    <row r="47" spans="1:6" ht="75.75" customHeight="1">
      <c r="A47" s="249" t="s">
        <v>238</v>
      </c>
      <c r="B47" s="252" t="s">
        <v>239</v>
      </c>
      <c r="C47" s="228"/>
      <c r="D47" s="740">
        <f>E47</f>
        <v>730</v>
      </c>
      <c r="E47" s="740">
        <v>730</v>
      </c>
      <c r="F47" s="713" t="s">
        <v>189</v>
      </c>
    </row>
    <row r="48" spans="1:6" ht="75.75" customHeight="1">
      <c r="A48" s="227" t="s">
        <v>240</v>
      </c>
      <c r="B48" s="252" t="s">
        <v>241</v>
      </c>
      <c r="C48" s="228"/>
      <c r="D48" s="740">
        <f>E48</f>
        <v>15</v>
      </c>
      <c r="E48" s="740">
        <v>15</v>
      </c>
      <c r="F48" s="713" t="s">
        <v>189</v>
      </c>
    </row>
    <row r="49" spans="1:6" ht="12.75" hidden="1">
      <c r="A49" s="233" t="s">
        <v>242</v>
      </c>
      <c r="B49" s="234" t="s">
        <v>243</v>
      </c>
      <c r="C49" s="235">
        <v>7161</v>
      </c>
      <c r="D49" s="709"/>
      <c r="E49" s="709"/>
      <c r="F49" s="710" t="s">
        <v>189</v>
      </c>
    </row>
    <row r="50" spans="1:6" ht="12.75" hidden="1">
      <c r="A50" s="249"/>
      <c r="B50" s="251" t="s">
        <v>244</v>
      </c>
      <c r="C50" s="238"/>
      <c r="D50" s="711"/>
      <c r="E50" s="711"/>
      <c r="F50" s="713"/>
    </row>
    <row r="51" spans="1:6" ht="12.75" hidden="1">
      <c r="A51" s="227"/>
      <c r="B51" s="251" t="s">
        <v>191</v>
      </c>
      <c r="C51" s="238"/>
      <c r="D51" s="711"/>
      <c r="E51" s="711"/>
      <c r="F51" s="712"/>
    </row>
    <row r="52" spans="1:6" ht="38.25" hidden="1">
      <c r="A52" s="249" t="s">
        <v>245</v>
      </c>
      <c r="B52" s="251" t="s">
        <v>246</v>
      </c>
      <c r="C52" s="228"/>
      <c r="D52" s="712"/>
      <c r="E52" s="713"/>
      <c r="F52" s="713" t="s">
        <v>189</v>
      </c>
    </row>
    <row r="53" spans="1:6" ht="12.75" hidden="1">
      <c r="A53" s="249"/>
      <c r="B53" s="251" t="s">
        <v>247</v>
      </c>
      <c r="C53" s="238"/>
      <c r="D53" s="711"/>
      <c r="E53" s="713"/>
      <c r="F53" s="713"/>
    </row>
    <row r="54" spans="1:6" ht="12.75" hidden="1">
      <c r="A54" s="256" t="s">
        <v>248</v>
      </c>
      <c r="B54" s="254" t="s">
        <v>249</v>
      </c>
      <c r="C54" s="228"/>
      <c r="D54" s="713"/>
      <c r="E54" s="713"/>
      <c r="F54" s="713" t="s">
        <v>189</v>
      </c>
    </row>
    <row r="55" spans="1:6" ht="12.75" hidden="1">
      <c r="A55" s="256" t="s">
        <v>250</v>
      </c>
      <c r="B55" s="254" t="s">
        <v>251</v>
      </c>
      <c r="C55" s="228"/>
      <c r="D55" s="713"/>
      <c r="E55" s="713"/>
      <c r="F55" s="713" t="s">
        <v>189</v>
      </c>
    </row>
    <row r="56" spans="1:6" ht="51" hidden="1">
      <c r="A56" s="256" t="s">
        <v>252</v>
      </c>
      <c r="B56" s="254" t="s">
        <v>253</v>
      </c>
      <c r="C56" s="228"/>
      <c r="D56" s="713"/>
      <c r="E56" s="713"/>
      <c r="F56" s="713" t="s">
        <v>189</v>
      </c>
    </row>
    <row r="57" spans="1:6" ht="76.5" hidden="1">
      <c r="A57" s="256" t="s">
        <v>254</v>
      </c>
      <c r="B57" s="251" t="s">
        <v>255</v>
      </c>
      <c r="C57" s="228"/>
      <c r="D57" s="713"/>
      <c r="E57" s="713"/>
      <c r="F57" s="713" t="s">
        <v>189</v>
      </c>
    </row>
    <row r="58" spans="1:6" ht="12.75">
      <c r="A58" s="233" t="s">
        <v>256</v>
      </c>
      <c r="B58" s="234" t="s">
        <v>257</v>
      </c>
      <c r="C58" s="235">
        <v>7300</v>
      </c>
      <c r="D58" s="709"/>
      <c r="E58" s="709"/>
      <c r="F58" s="710"/>
    </row>
    <row r="59" spans="1:6" ht="25.5">
      <c r="A59" s="227"/>
      <c r="B59" s="237" t="s">
        <v>258</v>
      </c>
      <c r="C59" s="238"/>
      <c r="D59" s="709">
        <f>D61+D64+D67+D70+D73+D85</f>
        <v>136256</v>
      </c>
      <c r="E59" s="714">
        <f>E61+E67+E73</f>
        <v>136256</v>
      </c>
      <c r="F59" s="712">
        <f>F64+F70+F85</f>
        <v>0</v>
      </c>
    </row>
    <row r="60" spans="1:6" ht="12.75">
      <c r="A60" s="227"/>
      <c r="B60" s="237" t="s">
        <v>191</v>
      </c>
      <c r="C60" s="238"/>
      <c r="D60" s="711"/>
      <c r="E60" s="711"/>
      <c r="F60" s="712"/>
    </row>
    <row r="61" spans="1:6" ht="25.5" hidden="1">
      <c r="A61" s="233" t="s">
        <v>259</v>
      </c>
      <c r="B61" s="234" t="s">
        <v>260</v>
      </c>
      <c r="C61" s="235">
        <v>7311</v>
      </c>
      <c r="D61" s="709"/>
      <c r="E61" s="709"/>
      <c r="F61" s="710" t="s">
        <v>189</v>
      </c>
    </row>
    <row r="62" spans="1:6" ht="12.75" hidden="1">
      <c r="A62" s="227"/>
      <c r="B62" s="237" t="s">
        <v>191</v>
      </c>
      <c r="C62" s="238"/>
      <c r="D62" s="711"/>
      <c r="E62" s="711"/>
      <c r="F62" s="712"/>
    </row>
    <row r="63" spans="1:6" ht="63.75" hidden="1">
      <c r="A63" s="249" t="s">
        <v>261</v>
      </c>
      <c r="B63" s="251" t="s">
        <v>262</v>
      </c>
      <c r="C63" s="257"/>
      <c r="D63" s="712"/>
      <c r="E63" s="712"/>
      <c r="F63" s="713" t="s">
        <v>189</v>
      </c>
    </row>
    <row r="64" spans="1:6" ht="25.5" hidden="1">
      <c r="A64" s="258" t="s">
        <v>263</v>
      </c>
      <c r="B64" s="234" t="s">
        <v>264</v>
      </c>
      <c r="C64" s="259">
        <v>7312</v>
      </c>
      <c r="D64" s="715"/>
      <c r="E64" s="710" t="s">
        <v>189</v>
      </c>
      <c r="F64" s="713"/>
    </row>
    <row r="65" spans="1:6" ht="12.75" hidden="1">
      <c r="A65" s="258"/>
      <c r="B65" s="237" t="s">
        <v>191</v>
      </c>
      <c r="C65" s="235"/>
      <c r="D65" s="715"/>
      <c r="E65" s="715"/>
      <c r="F65" s="710"/>
    </row>
    <row r="66" spans="1:6" ht="63.75" hidden="1">
      <c r="A66" s="227" t="s">
        <v>265</v>
      </c>
      <c r="B66" s="251" t="s">
        <v>266</v>
      </c>
      <c r="C66" s="257"/>
      <c r="D66" s="712"/>
      <c r="E66" s="713" t="s">
        <v>189</v>
      </c>
      <c r="F66" s="713"/>
    </row>
    <row r="67" spans="1:6" ht="38.25" hidden="1">
      <c r="A67" s="258" t="s">
        <v>267</v>
      </c>
      <c r="B67" s="234" t="s">
        <v>268</v>
      </c>
      <c r="C67" s="259">
        <v>7321</v>
      </c>
      <c r="D67" s="715"/>
      <c r="E67" s="710"/>
      <c r="F67" s="710" t="s">
        <v>189</v>
      </c>
    </row>
    <row r="68" spans="1:6" ht="12.75" hidden="1">
      <c r="A68" s="258"/>
      <c r="B68" s="237" t="s">
        <v>191</v>
      </c>
      <c r="C68" s="235"/>
      <c r="D68" s="715"/>
      <c r="E68" s="715"/>
      <c r="F68" s="710"/>
    </row>
    <row r="69" spans="1:6" ht="51" hidden="1">
      <c r="A69" s="249" t="s">
        <v>269</v>
      </c>
      <c r="B69" s="251" t="s">
        <v>270</v>
      </c>
      <c r="C69" s="257"/>
      <c r="D69" s="712"/>
      <c r="E69" s="713"/>
      <c r="F69" s="713" t="s">
        <v>189</v>
      </c>
    </row>
    <row r="70" spans="1:6" ht="38.25" hidden="1">
      <c r="A70" s="258" t="s">
        <v>271</v>
      </c>
      <c r="B70" s="234" t="s">
        <v>272</v>
      </c>
      <c r="C70" s="259">
        <v>7322</v>
      </c>
      <c r="D70" s="715"/>
      <c r="E70" s="710" t="s">
        <v>189</v>
      </c>
      <c r="F70" s="713"/>
    </row>
    <row r="71" spans="1:6" ht="12.75" hidden="1">
      <c r="A71" s="258"/>
      <c r="B71" s="237" t="s">
        <v>191</v>
      </c>
      <c r="C71" s="235"/>
      <c r="D71" s="715"/>
      <c r="E71" s="715"/>
      <c r="F71" s="710"/>
    </row>
    <row r="72" spans="1:6" ht="51" hidden="1">
      <c r="A72" s="249" t="s">
        <v>273</v>
      </c>
      <c r="B72" s="251" t="s">
        <v>274</v>
      </c>
      <c r="C72" s="257"/>
      <c r="D72" s="712"/>
      <c r="E72" s="713" t="s">
        <v>189</v>
      </c>
      <c r="F72" s="713"/>
    </row>
    <row r="73" spans="1:6" ht="38.25">
      <c r="A73" s="233" t="s">
        <v>275</v>
      </c>
      <c r="B73" s="234" t="s">
        <v>276</v>
      </c>
      <c r="C73" s="235">
        <v>7331</v>
      </c>
      <c r="D73" s="709">
        <f>D76+D77+D81+D82</f>
        <v>136256</v>
      </c>
      <c r="E73" s="714">
        <f>E76+E77+E81</f>
        <v>136256</v>
      </c>
      <c r="F73" s="710" t="s">
        <v>189</v>
      </c>
    </row>
    <row r="74" spans="1:6" ht="12.75">
      <c r="A74" s="227"/>
      <c r="B74" s="237" t="s">
        <v>277</v>
      </c>
      <c r="C74" s="238"/>
      <c r="D74" s="711"/>
      <c r="E74" s="711"/>
      <c r="F74" s="712"/>
    </row>
    <row r="75" spans="1:6" ht="12.75">
      <c r="A75" s="227"/>
      <c r="B75" s="237" t="s">
        <v>208</v>
      </c>
      <c r="C75" s="238"/>
      <c r="D75" s="711"/>
      <c r="E75" s="711"/>
      <c r="F75" s="712"/>
    </row>
    <row r="76" spans="1:6" ht="24">
      <c r="A76" s="249" t="s">
        <v>278</v>
      </c>
      <c r="B76" s="246" t="s">
        <v>279</v>
      </c>
      <c r="C76" s="228"/>
      <c r="D76" s="713">
        <f>E76</f>
        <v>132521.7</v>
      </c>
      <c r="E76" s="713">
        <v>132521.7</v>
      </c>
      <c r="F76" s="713" t="s">
        <v>189</v>
      </c>
    </row>
    <row r="77" spans="1:6" ht="24" hidden="1">
      <c r="A77" s="249" t="s">
        <v>280</v>
      </c>
      <c r="B77" s="246" t="s">
        <v>281</v>
      </c>
      <c r="C77" s="257"/>
      <c r="D77" s="713">
        <f>D78+D79+D80</f>
        <v>0</v>
      </c>
      <c r="E77" s="713"/>
      <c r="F77" s="713" t="s">
        <v>189</v>
      </c>
    </row>
    <row r="78" spans="1:6" ht="12.75">
      <c r="A78" s="249"/>
      <c r="B78" s="260" t="s">
        <v>191</v>
      </c>
      <c r="C78" s="257"/>
      <c r="D78" s="712"/>
      <c r="E78" s="713"/>
      <c r="F78" s="713"/>
    </row>
    <row r="79" spans="1:6" ht="48" hidden="1">
      <c r="A79" s="249" t="s">
        <v>282</v>
      </c>
      <c r="B79" s="253" t="s">
        <v>283</v>
      </c>
      <c r="C79" s="228"/>
      <c r="D79" s="713">
        <f>E79</f>
        <v>0</v>
      </c>
      <c r="E79" s="713"/>
      <c r="F79" s="713" t="s">
        <v>189</v>
      </c>
    </row>
    <row r="80" spans="1:6" ht="24" hidden="1">
      <c r="A80" s="249" t="s">
        <v>284</v>
      </c>
      <c r="B80" s="253" t="s">
        <v>285</v>
      </c>
      <c r="C80" s="228"/>
      <c r="D80" s="713"/>
      <c r="E80" s="713"/>
      <c r="F80" s="713" t="s">
        <v>189</v>
      </c>
    </row>
    <row r="81" spans="1:6" ht="36">
      <c r="A81" s="249" t="s">
        <v>286</v>
      </c>
      <c r="B81" s="246" t="s">
        <v>287</v>
      </c>
      <c r="C81" s="257"/>
      <c r="D81" s="740">
        <f>E81</f>
        <v>3734.3</v>
      </c>
      <c r="E81" s="740">
        <v>3734.3</v>
      </c>
      <c r="F81" s="713" t="s">
        <v>189</v>
      </c>
    </row>
    <row r="82" spans="1:6" ht="38.25" hidden="1">
      <c r="A82" s="249" t="s">
        <v>288</v>
      </c>
      <c r="B82" s="251" t="s">
        <v>289</v>
      </c>
      <c r="C82" s="257"/>
      <c r="D82" s="712"/>
      <c r="E82" s="713"/>
      <c r="F82" s="713" t="s">
        <v>189</v>
      </c>
    </row>
    <row r="83" spans="1:6" ht="12.75" hidden="1">
      <c r="A83" s="227"/>
      <c r="B83" s="237" t="s">
        <v>208</v>
      </c>
      <c r="C83" s="238"/>
      <c r="D83" s="711"/>
      <c r="E83" s="711"/>
      <c r="F83" s="712"/>
    </row>
    <row r="84" spans="1:6" ht="38.25" hidden="1">
      <c r="A84" s="249" t="s">
        <v>290</v>
      </c>
      <c r="B84" s="261" t="s">
        <v>291</v>
      </c>
      <c r="C84" s="257"/>
      <c r="D84" s="712"/>
      <c r="E84" s="713"/>
      <c r="F84" s="713" t="s">
        <v>189</v>
      </c>
    </row>
    <row r="85" spans="1:6" ht="38.25" hidden="1">
      <c r="A85" s="233" t="s">
        <v>292</v>
      </c>
      <c r="B85" s="234" t="s">
        <v>293</v>
      </c>
      <c r="C85" s="235">
        <v>7332</v>
      </c>
      <c r="D85" s="709">
        <f>D88+D89</f>
        <v>0</v>
      </c>
      <c r="E85" s="710" t="s">
        <v>189</v>
      </c>
      <c r="F85" s="710">
        <f>F88+F89</f>
        <v>0</v>
      </c>
    </row>
    <row r="86" spans="1:6" ht="12.75" hidden="1">
      <c r="A86" s="227"/>
      <c r="B86" s="237" t="s">
        <v>294</v>
      </c>
      <c r="C86" s="238"/>
      <c r="D86" s="711"/>
      <c r="E86" s="713"/>
      <c r="F86" s="712"/>
    </row>
    <row r="87" spans="1:6" ht="12.75" hidden="1">
      <c r="A87" s="227"/>
      <c r="B87" s="237" t="s">
        <v>191</v>
      </c>
      <c r="C87" s="238"/>
      <c r="D87" s="711"/>
      <c r="E87" s="712"/>
      <c r="F87" s="712"/>
    </row>
    <row r="88" spans="1:6" ht="36" hidden="1">
      <c r="A88" s="249" t="s">
        <v>295</v>
      </c>
      <c r="B88" s="262" t="s">
        <v>296</v>
      </c>
      <c r="C88" s="257"/>
      <c r="D88" s="713">
        <f>F88</f>
        <v>0</v>
      </c>
      <c r="E88" s="713" t="s">
        <v>189</v>
      </c>
      <c r="F88" s="713">
        <v>0</v>
      </c>
    </row>
    <row r="89" spans="1:6" ht="38.25" hidden="1">
      <c r="A89" s="249" t="s">
        <v>297</v>
      </c>
      <c r="B89" s="251" t="s">
        <v>298</v>
      </c>
      <c r="C89" s="257"/>
      <c r="D89" s="712"/>
      <c r="E89" s="713" t="s">
        <v>189</v>
      </c>
      <c r="F89" s="713"/>
    </row>
    <row r="90" spans="1:6" ht="12.75" hidden="1">
      <c r="A90" s="227"/>
      <c r="B90" s="237" t="s">
        <v>208</v>
      </c>
      <c r="C90" s="238"/>
      <c r="D90" s="711"/>
      <c r="E90" s="711"/>
      <c r="F90" s="712"/>
    </row>
    <row r="91" spans="1:6" ht="38.25" hidden="1">
      <c r="A91" s="249" t="s">
        <v>299</v>
      </c>
      <c r="B91" s="261" t="s">
        <v>291</v>
      </c>
      <c r="C91" s="257"/>
      <c r="D91" s="712"/>
      <c r="E91" s="713" t="s">
        <v>189</v>
      </c>
      <c r="F91" s="713"/>
    </row>
    <row r="92" spans="1:6" ht="12.75">
      <c r="A92" s="233" t="s">
        <v>300</v>
      </c>
      <c r="B92" s="234" t="s">
        <v>301</v>
      </c>
      <c r="C92" s="235">
        <v>7400</v>
      </c>
      <c r="D92" s="709"/>
      <c r="E92" s="709"/>
      <c r="F92" s="710"/>
    </row>
    <row r="93" spans="1:6" ht="25.5">
      <c r="A93" s="227"/>
      <c r="B93" s="237" t="s">
        <v>302</v>
      </c>
      <c r="C93" s="238"/>
      <c r="D93" s="714">
        <f>D95+D98+D102+D108+D115+D123+D128+D133+D138</f>
        <v>242027.6</v>
      </c>
      <c r="E93" s="714">
        <f>E102+E108+E115+E123+E128+E138</f>
        <v>242027.6</v>
      </c>
      <c r="F93" s="740">
        <f>F138</f>
        <v>0</v>
      </c>
    </row>
    <row r="94" spans="1:6" ht="12.75">
      <c r="A94" s="227"/>
      <c r="B94" s="237" t="s">
        <v>191</v>
      </c>
      <c r="C94" s="238"/>
      <c r="D94" s="711"/>
      <c r="E94" s="711"/>
      <c r="F94" s="712"/>
    </row>
    <row r="95" spans="1:6" ht="12.75" hidden="1">
      <c r="A95" s="233" t="s">
        <v>303</v>
      </c>
      <c r="B95" s="234" t="s">
        <v>304</v>
      </c>
      <c r="C95" s="235">
        <v>7411</v>
      </c>
      <c r="D95" s="709"/>
      <c r="E95" s="710" t="s">
        <v>189</v>
      </c>
      <c r="F95" s="710"/>
    </row>
    <row r="96" spans="1:6" ht="12.75" hidden="1">
      <c r="A96" s="227"/>
      <c r="B96" s="237" t="s">
        <v>191</v>
      </c>
      <c r="C96" s="238"/>
      <c r="D96" s="711"/>
      <c r="E96" s="712"/>
      <c r="F96" s="712"/>
    </row>
    <row r="97" spans="1:6" ht="38.25" hidden="1">
      <c r="A97" s="249" t="s">
        <v>305</v>
      </c>
      <c r="B97" s="251" t="s">
        <v>307</v>
      </c>
      <c r="C97" s="257"/>
      <c r="D97" s="712"/>
      <c r="E97" s="713" t="s">
        <v>189</v>
      </c>
      <c r="F97" s="713"/>
    </row>
    <row r="98" spans="1:6" ht="12.75" hidden="1">
      <c r="A98" s="233" t="s">
        <v>308</v>
      </c>
      <c r="B98" s="234" t="s">
        <v>309</v>
      </c>
      <c r="C98" s="235">
        <v>7412</v>
      </c>
      <c r="D98" s="709"/>
      <c r="E98" s="709"/>
      <c r="F98" s="710" t="s">
        <v>189</v>
      </c>
    </row>
    <row r="99" spans="1:6" ht="12.75" hidden="1">
      <c r="A99" s="227"/>
      <c r="B99" s="237" t="s">
        <v>191</v>
      </c>
      <c r="C99" s="238"/>
      <c r="D99" s="711"/>
      <c r="E99" s="711"/>
      <c r="F99" s="712"/>
    </row>
    <row r="100" spans="1:6" ht="38.25" hidden="1">
      <c r="A100" s="249" t="s">
        <v>310</v>
      </c>
      <c r="B100" s="251" t="s">
        <v>311</v>
      </c>
      <c r="C100" s="257"/>
      <c r="D100" s="712"/>
      <c r="E100" s="713"/>
      <c r="F100" s="713" t="s">
        <v>189</v>
      </c>
    </row>
    <row r="101" spans="1:6" ht="12.75">
      <c r="A101" s="233" t="s">
        <v>312</v>
      </c>
      <c r="B101" s="234" t="s">
        <v>313</v>
      </c>
      <c r="C101" s="235">
        <v>7415</v>
      </c>
      <c r="D101" s="709"/>
      <c r="E101" s="709"/>
      <c r="F101" s="710" t="s">
        <v>189</v>
      </c>
    </row>
    <row r="102" spans="1:6" ht="12.75">
      <c r="A102" s="227"/>
      <c r="B102" s="237" t="s">
        <v>314</v>
      </c>
      <c r="C102" s="238"/>
      <c r="D102" s="739">
        <f>E102</f>
        <v>128915</v>
      </c>
      <c r="E102" s="739">
        <f>E104+E106+E107</f>
        <v>128915</v>
      </c>
      <c r="F102" s="712"/>
    </row>
    <row r="103" spans="1:6" ht="12.75">
      <c r="A103" s="227"/>
      <c r="B103" s="237" t="s">
        <v>191</v>
      </c>
      <c r="C103" s="238"/>
      <c r="D103" s="711"/>
      <c r="E103" s="711"/>
      <c r="F103" s="712"/>
    </row>
    <row r="104" spans="1:6" ht="24">
      <c r="A104" s="249" t="s">
        <v>315</v>
      </c>
      <c r="B104" s="246" t="s">
        <v>316</v>
      </c>
      <c r="C104" s="257"/>
      <c r="D104" s="740">
        <f>E104</f>
        <v>34000</v>
      </c>
      <c r="E104" s="740">
        <v>34000</v>
      </c>
      <c r="F104" s="713" t="s">
        <v>189</v>
      </c>
    </row>
    <row r="105" spans="1:6" ht="24" hidden="1">
      <c r="A105" s="249" t="s">
        <v>317</v>
      </c>
      <c r="B105" s="246" t="s">
        <v>318</v>
      </c>
      <c r="C105" s="257"/>
      <c r="D105" s="716"/>
      <c r="E105" s="740"/>
      <c r="F105" s="713" t="s">
        <v>189</v>
      </c>
    </row>
    <row r="106" spans="1:6" ht="48">
      <c r="A106" s="249" t="s">
        <v>319</v>
      </c>
      <c r="B106" s="246" t="s">
        <v>320</v>
      </c>
      <c r="C106" s="257"/>
      <c r="D106" s="740">
        <f>E106</f>
        <v>86215</v>
      </c>
      <c r="E106" s="740">
        <f>86215</f>
        <v>86215</v>
      </c>
      <c r="F106" s="713" t="s">
        <v>189</v>
      </c>
    </row>
    <row r="107" spans="1:6" ht="12.75">
      <c r="A107" s="227" t="s">
        <v>321</v>
      </c>
      <c r="B107" s="246" t="s">
        <v>322</v>
      </c>
      <c r="C107" s="257"/>
      <c r="D107" s="740">
        <f>E107</f>
        <v>8700</v>
      </c>
      <c r="E107" s="740">
        <v>8700</v>
      </c>
      <c r="F107" s="713" t="s">
        <v>189</v>
      </c>
    </row>
    <row r="108" spans="1:6" ht="38.25">
      <c r="A108" s="233" t="s">
        <v>323</v>
      </c>
      <c r="B108" s="234" t="s">
        <v>326</v>
      </c>
      <c r="C108" s="235">
        <v>7421</v>
      </c>
      <c r="D108" s="717">
        <f>D111+D112+D113</f>
        <v>9012.6</v>
      </c>
      <c r="E108" s="714">
        <f>E112+E113</f>
        <v>9012.6</v>
      </c>
      <c r="F108" s="710" t="s">
        <v>189</v>
      </c>
    </row>
    <row r="109" spans="1:6" ht="12.75">
      <c r="A109" s="227"/>
      <c r="B109" s="237" t="s">
        <v>327</v>
      </c>
      <c r="C109" s="238"/>
      <c r="D109" s="711"/>
      <c r="E109" s="711"/>
      <c r="F109" s="712"/>
    </row>
    <row r="110" spans="1:6" ht="12.75" hidden="1">
      <c r="A110" s="227"/>
      <c r="B110" s="237" t="s">
        <v>191</v>
      </c>
      <c r="C110" s="238"/>
      <c r="D110" s="711"/>
      <c r="E110" s="711"/>
      <c r="F110" s="712"/>
    </row>
    <row r="111" spans="1:6" ht="72" hidden="1">
      <c r="A111" s="249" t="s">
        <v>328</v>
      </c>
      <c r="B111" s="246" t="s">
        <v>329</v>
      </c>
      <c r="C111" s="257"/>
      <c r="D111" s="712"/>
      <c r="E111" s="713"/>
      <c r="F111" s="713" t="s">
        <v>189</v>
      </c>
    </row>
    <row r="112" spans="1:6" ht="48">
      <c r="A112" s="249" t="s">
        <v>330</v>
      </c>
      <c r="B112" s="246" t="s">
        <v>331</v>
      </c>
      <c r="C112" s="228"/>
      <c r="D112" s="713">
        <f>E112</f>
        <v>3512.6</v>
      </c>
      <c r="E112" s="713">
        <v>3512.6</v>
      </c>
      <c r="F112" s="713" t="s">
        <v>189</v>
      </c>
    </row>
    <row r="113" spans="1:6" ht="79.5" customHeight="1">
      <c r="A113" s="249" t="s">
        <v>332</v>
      </c>
      <c r="B113" s="246" t="s">
        <v>333</v>
      </c>
      <c r="C113" s="228"/>
      <c r="D113" s="741">
        <f>E113</f>
        <v>5500</v>
      </c>
      <c r="E113" s="741">
        <f>2800+2700</f>
        <v>5500</v>
      </c>
      <c r="F113" s="713" t="s">
        <v>189</v>
      </c>
    </row>
    <row r="114" spans="1:6" ht="12.75">
      <c r="A114" s="233" t="s">
        <v>334</v>
      </c>
      <c r="B114" s="234" t="s">
        <v>335</v>
      </c>
      <c r="C114" s="235">
        <v>7422</v>
      </c>
      <c r="D114" s="709"/>
      <c r="E114" s="709"/>
      <c r="F114" s="710" t="s">
        <v>189</v>
      </c>
    </row>
    <row r="115" spans="1:6" ht="12.75">
      <c r="A115" s="227"/>
      <c r="B115" s="237" t="s">
        <v>336</v>
      </c>
      <c r="C115" s="238"/>
      <c r="D115" s="714">
        <f>D117+D121</f>
        <v>400</v>
      </c>
      <c r="E115" s="714">
        <f>E117+E121</f>
        <v>400</v>
      </c>
      <c r="F115" s="712"/>
    </row>
    <row r="116" spans="1:6" ht="12.75">
      <c r="A116" s="227"/>
      <c r="B116" s="237" t="s">
        <v>191</v>
      </c>
      <c r="C116" s="238"/>
      <c r="D116" s="711"/>
      <c r="E116" s="711"/>
      <c r="F116" s="712"/>
    </row>
    <row r="117" spans="1:6" ht="12.75">
      <c r="A117" s="249" t="s">
        <v>337</v>
      </c>
      <c r="B117" s="246" t="s">
        <v>338</v>
      </c>
      <c r="C117" s="234"/>
      <c r="D117" s="718">
        <f>D118+D119+D120</f>
        <v>40</v>
      </c>
      <c r="E117" s="718">
        <f>E118+E119+E120</f>
        <v>40</v>
      </c>
      <c r="F117" s="713" t="s">
        <v>189</v>
      </c>
    </row>
    <row r="118" spans="1:6" ht="36">
      <c r="A118" s="227" t="s">
        <v>339</v>
      </c>
      <c r="B118" s="263" t="s">
        <v>340</v>
      </c>
      <c r="C118" s="234"/>
      <c r="D118" s="739">
        <f>E118</f>
        <v>20</v>
      </c>
      <c r="E118" s="740">
        <v>20</v>
      </c>
      <c r="F118" s="713"/>
    </row>
    <row r="119" spans="1:6" ht="60">
      <c r="A119" s="227" t="s">
        <v>341</v>
      </c>
      <c r="B119" s="263" t="s">
        <v>342</v>
      </c>
      <c r="C119" s="234"/>
      <c r="D119" s="739">
        <f>E119</f>
        <v>10</v>
      </c>
      <c r="E119" s="740">
        <v>10</v>
      </c>
      <c r="F119" s="713"/>
    </row>
    <row r="120" spans="1:6" ht="36">
      <c r="A120" s="227" t="s">
        <v>343</v>
      </c>
      <c r="B120" s="263" t="s">
        <v>344</v>
      </c>
      <c r="C120" s="234"/>
      <c r="D120" s="739">
        <f>E120</f>
        <v>10</v>
      </c>
      <c r="E120" s="740">
        <v>10</v>
      </c>
      <c r="F120" s="713"/>
    </row>
    <row r="121" spans="1:6" ht="30" customHeight="1">
      <c r="A121" s="249" t="s">
        <v>345</v>
      </c>
      <c r="B121" s="246" t="s">
        <v>346</v>
      </c>
      <c r="C121" s="228"/>
      <c r="D121" s="740">
        <f>E121</f>
        <v>360</v>
      </c>
      <c r="E121" s="740">
        <v>360</v>
      </c>
      <c r="F121" s="713" t="s">
        <v>189</v>
      </c>
    </row>
    <row r="122" spans="1:6" ht="12.75">
      <c r="A122" s="233" t="s">
        <v>347</v>
      </c>
      <c r="B122" s="234" t="s">
        <v>348</v>
      </c>
      <c r="C122" s="235">
        <v>7431</v>
      </c>
      <c r="D122" s="709"/>
      <c r="E122" s="739"/>
      <c r="F122" s="710" t="s">
        <v>189</v>
      </c>
    </row>
    <row r="123" spans="1:6" ht="12.75">
      <c r="A123" s="227"/>
      <c r="B123" s="237" t="s">
        <v>349</v>
      </c>
      <c r="C123" s="238"/>
      <c r="D123" s="714">
        <f>D125+D126</f>
        <v>400</v>
      </c>
      <c r="E123" s="714">
        <f>E125</f>
        <v>400</v>
      </c>
      <c r="F123" s="712"/>
    </row>
    <row r="124" spans="1:6" ht="12.75">
      <c r="A124" s="227"/>
      <c r="B124" s="237" t="s">
        <v>191</v>
      </c>
      <c r="C124" s="238"/>
      <c r="D124" s="711"/>
      <c r="E124" s="739"/>
      <c r="F124" s="712"/>
    </row>
    <row r="125" spans="1:6" ht="48">
      <c r="A125" s="249" t="s">
        <v>350</v>
      </c>
      <c r="B125" s="246" t="s">
        <v>351</v>
      </c>
      <c r="C125" s="257"/>
      <c r="D125" s="740">
        <f>E125</f>
        <v>400</v>
      </c>
      <c r="E125" s="740">
        <v>400</v>
      </c>
      <c r="F125" s="713" t="s">
        <v>189</v>
      </c>
    </row>
    <row r="126" spans="1:6" ht="36" hidden="1">
      <c r="A126" s="264" t="s">
        <v>352</v>
      </c>
      <c r="B126" s="265" t="s">
        <v>353</v>
      </c>
      <c r="C126" s="266"/>
      <c r="D126" s="719"/>
      <c r="E126" s="720"/>
      <c r="F126" s="720" t="s">
        <v>189</v>
      </c>
    </row>
    <row r="127" spans="1:6" ht="12.75" hidden="1">
      <c r="A127" s="233" t="s">
        <v>354</v>
      </c>
      <c r="B127" s="234" t="s">
        <v>355</v>
      </c>
      <c r="C127" s="235">
        <v>7441</v>
      </c>
      <c r="D127" s="712"/>
      <c r="E127" s="713"/>
      <c r="F127" s="710" t="s">
        <v>189</v>
      </c>
    </row>
    <row r="128" spans="1:6" ht="12.75" hidden="1">
      <c r="A128" s="227"/>
      <c r="B128" s="237" t="s">
        <v>356</v>
      </c>
      <c r="C128" s="238"/>
      <c r="D128" s="711">
        <f>D130+D131</f>
        <v>0</v>
      </c>
      <c r="E128" s="713"/>
      <c r="F128" s="712"/>
    </row>
    <row r="129" spans="1:6" ht="12.75" hidden="1">
      <c r="A129" s="227"/>
      <c r="B129" s="237" t="s">
        <v>191</v>
      </c>
      <c r="C129" s="238"/>
      <c r="D129" s="711"/>
      <c r="E129" s="713"/>
      <c r="F129" s="712"/>
    </row>
    <row r="130" spans="1:6" ht="96" hidden="1">
      <c r="A130" s="227" t="s">
        <v>357</v>
      </c>
      <c r="B130" s="246" t="s">
        <v>358</v>
      </c>
      <c r="C130" s="257"/>
      <c r="D130" s="712"/>
      <c r="E130" s="713"/>
      <c r="F130" s="713" t="s">
        <v>189</v>
      </c>
    </row>
    <row r="131" spans="1:6" ht="96" hidden="1">
      <c r="A131" s="249" t="s">
        <v>359</v>
      </c>
      <c r="B131" s="246" t="s">
        <v>360</v>
      </c>
      <c r="C131" s="257"/>
      <c r="D131" s="712"/>
      <c r="E131" s="713"/>
      <c r="F131" s="713" t="s">
        <v>189</v>
      </c>
    </row>
    <row r="132" spans="1:6" ht="12.75" hidden="1">
      <c r="A132" s="267" t="s">
        <v>361</v>
      </c>
      <c r="B132" s="268" t="s">
        <v>362</v>
      </c>
      <c r="C132" s="269">
        <v>7442</v>
      </c>
      <c r="D132" s="721"/>
      <c r="E132" s="722" t="s">
        <v>189</v>
      </c>
      <c r="F132" s="722"/>
    </row>
    <row r="133" spans="1:6" ht="12.75" hidden="1">
      <c r="A133" s="270"/>
      <c r="B133" s="271" t="s">
        <v>363</v>
      </c>
      <c r="C133" s="272"/>
      <c r="D133" s="723"/>
      <c r="E133" s="724"/>
      <c r="F133" s="724"/>
    </row>
    <row r="134" spans="1:6" ht="12.75" hidden="1">
      <c r="A134" s="270"/>
      <c r="B134" s="271" t="s">
        <v>191</v>
      </c>
      <c r="C134" s="272"/>
      <c r="D134" s="723"/>
      <c r="E134" s="724"/>
      <c r="F134" s="724"/>
    </row>
    <row r="135" spans="1:6" ht="114.75" hidden="1">
      <c r="A135" s="249" t="s">
        <v>364</v>
      </c>
      <c r="B135" s="251" t="s">
        <v>365</v>
      </c>
      <c r="C135" s="257"/>
      <c r="D135" s="712"/>
      <c r="E135" s="713" t="s">
        <v>189</v>
      </c>
      <c r="F135" s="713"/>
    </row>
    <row r="136" spans="1:6" ht="114.75" hidden="1">
      <c r="A136" s="249" t="s">
        <v>366</v>
      </c>
      <c r="B136" s="273" t="s">
        <v>367</v>
      </c>
      <c r="C136" s="257"/>
      <c r="D136" s="712"/>
      <c r="E136" s="713" t="s">
        <v>189</v>
      </c>
      <c r="F136" s="715"/>
    </row>
    <row r="137" spans="1:6" ht="12.75">
      <c r="A137" s="274" t="s">
        <v>368</v>
      </c>
      <c r="B137" s="268" t="s">
        <v>369</v>
      </c>
      <c r="C137" s="275">
        <v>7451</v>
      </c>
      <c r="D137" s="721"/>
      <c r="E137" s="721"/>
      <c r="F137" s="722"/>
    </row>
    <row r="138" spans="1:6" ht="12.75">
      <c r="A138" s="276"/>
      <c r="B138" s="271" t="s">
        <v>370</v>
      </c>
      <c r="C138" s="277"/>
      <c r="D138" s="725">
        <f>D140+D141+D142</f>
        <v>103300</v>
      </c>
      <c r="E138" s="726">
        <f>E142</f>
        <v>103300</v>
      </c>
      <c r="F138" s="726">
        <f>F140+F141+F142</f>
        <v>0</v>
      </c>
    </row>
    <row r="139" spans="1:6" ht="12.75">
      <c r="A139" s="264"/>
      <c r="B139" s="271" t="s">
        <v>191</v>
      </c>
      <c r="C139" s="278"/>
      <c r="D139" s="726"/>
      <c r="E139" s="726"/>
      <c r="F139" s="726"/>
    </row>
    <row r="140" spans="1:6" ht="24" hidden="1">
      <c r="A140" s="249" t="s">
        <v>371</v>
      </c>
      <c r="B140" s="279" t="s">
        <v>372</v>
      </c>
      <c r="C140" s="257"/>
      <c r="D140" s="716"/>
      <c r="E140" s="740" t="s">
        <v>189</v>
      </c>
      <c r="F140" s="739"/>
    </row>
    <row r="141" spans="1:6" ht="24" hidden="1">
      <c r="A141" s="249" t="s">
        <v>373</v>
      </c>
      <c r="B141" s="246" t="s">
        <v>374</v>
      </c>
      <c r="C141" s="257"/>
      <c r="D141" s="716"/>
      <c r="E141" s="740" t="s">
        <v>189</v>
      </c>
      <c r="F141" s="739"/>
    </row>
    <row r="142" spans="1:6" ht="24">
      <c r="A142" s="249" t="s">
        <v>375</v>
      </c>
      <c r="B142" s="246" t="s">
        <v>376</v>
      </c>
      <c r="C142" s="257"/>
      <c r="D142" s="740">
        <f>E142</f>
        <v>103300</v>
      </c>
      <c r="E142" s="740">
        <f>67000+38000-1700</f>
        <v>103300</v>
      </c>
      <c r="F142" s="713"/>
    </row>
  </sheetData>
  <sheetProtection/>
  <mergeCells count="9">
    <mergeCell ref="A1:F1"/>
    <mergeCell ref="A2:F2"/>
    <mergeCell ref="D44:D45"/>
    <mergeCell ref="E44:E45"/>
    <mergeCell ref="A3:A4"/>
    <mergeCell ref="B3:B4"/>
    <mergeCell ref="C3:C4"/>
    <mergeCell ref="D3:D4"/>
    <mergeCell ref="E3:F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140625" style="281" customWidth="1"/>
    <col min="2" max="2" width="5.140625" style="407" customWidth="1"/>
    <col min="3" max="3" width="5.00390625" style="408" customWidth="1"/>
    <col min="4" max="4" width="5.00390625" style="409" customWidth="1"/>
    <col min="5" max="5" width="47.140625" style="410" customWidth="1"/>
    <col min="6" max="6" width="47.57421875" style="285" hidden="1" customWidth="1"/>
    <col min="7" max="7" width="13.140625" style="280" customWidth="1"/>
    <col min="8" max="8" width="10.8515625" style="280" customWidth="1"/>
    <col min="9" max="9" width="12.00390625" style="280" customWidth="1"/>
    <col min="10" max="10" width="9.140625" style="280" customWidth="1"/>
    <col min="11" max="11" width="12.140625" style="280" bestFit="1" customWidth="1"/>
    <col min="12" max="16384" width="9.140625" style="280" customWidth="1"/>
  </cols>
  <sheetData>
    <row r="1" spans="1:9" ht="18">
      <c r="A1" s="819" t="s">
        <v>914</v>
      </c>
      <c r="B1" s="819"/>
      <c r="C1" s="819"/>
      <c r="D1" s="819"/>
      <c r="E1" s="819"/>
      <c r="F1" s="819"/>
      <c r="G1" s="819"/>
      <c r="H1" s="819"/>
      <c r="I1" s="819"/>
    </row>
    <row r="2" spans="1:9" ht="36" customHeight="1">
      <c r="A2" s="820" t="s">
        <v>915</v>
      </c>
      <c r="B2" s="820"/>
      <c r="C2" s="820"/>
      <c r="D2" s="820"/>
      <c r="E2" s="820"/>
      <c r="F2" s="820"/>
      <c r="G2" s="820"/>
      <c r="H2" s="820"/>
      <c r="I2" s="820"/>
    </row>
    <row r="3" spans="2:9" ht="16.5" thickBot="1">
      <c r="B3" s="282"/>
      <c r="C3" s="283"/>
      <c r="D3" s="283"/>
      <c r="E3" s="284"/>
      <c r="H3" s="821" t="s">
        <v>377</v>
      </c>
      <c r="I3" s="821"/>
    </row>
    <row r="4" spans="1:9" ht="16.5" customHeight="1" thickBot="1">
      <c r="A4" s="822" t="s">
        <v>378</v>
      </c>
      <c r="B4" s="824" t="s">
        <v>379</v>
      </c>
      <c r="C4" s="826" t="s">
        <v>380</v>
      </c>
      <c r="D4" s="809" t="s">
        <v>381</v>
      </c>
      <c r="E4" s="811" t="s">
        <v>393</v>
      </c>
      <c r="F4" s="813" t="s">
        <v>394</v>
      </c>
      <c r="G4" s="815" t="s">
        <v>395</v>
      </c>
      <c r="H4" s="817" t="s">
        <v>396</v>
      </c>
      <c r="I4" s="818"/>
    </row>
    <row r="5" spans="1:11" ht="24.75" thickBot="1">
      <c r="A5" s="823"/>
      <c r="B5" s="825"/>
      <c r="C5" s="827"/>
      <c r="D5" s="810"/>
      <c r="E5" s="812"/>
      <c r="F5" s="814"/>
      <c r="G5" s="816"/>
      <c r="H5" s="286" t="s">
        <v>397</v>
      </c>
      <c r="I5" s="287" t="s">
        <v>398</v>
      </c>
      <c r="K5" s="304"/>
    </row>
    <row r="6" spans="1:9" ht="16.5" thickBot="1">
      <c r="A6" s="288">
        <v>1</v>
      </c>
      <c r="B6" s="289">
        <v>2</v>
      </c>
      <c r="C6" s="289">
        <v>3</v>
      </c>
      <c r="D6" s="290">
        <v>4</v>
      </c>
      <c r="E6" s="291">
        <v>5</v>
      </c>
      <c r="F6" s="292"/>
      <c r="G6" s="291">
        <v>6</v>
      </c>
      <c r="H6" s="293">
        <v>7</v>
      </c>
      <c r="I6" s="294">
        <v>8</v>
      </c>
    </row>
    <row r="7" spans="1:12" ht="37.5" thickBot="1">
      <c r="A7" s="295">
        <v>2000</v>
      </c>
      <c r="B7" s="296" t="s">
        <v>399</v>
      </c>
      <c r="C7" s="297" t="s">
        <v>189</v>
      </c>
      <c r="D7" s="298" t="s">
        <v>189</v>
      </c>
      <c r="E7" s="299" t="s">
        <v>916</v>
      </c>
      <c r="F7" s="300"/>
      <c r="G7" s="301">
        <f>H7+I7</f>
        <v>445923</v>
      </c>
      <c r="H7" s="302">
        <f>H8+H89+H142+H162+H183+H212+H244+H277+H310</f>
        <v>445923</v>
      </c>
      <c r="I7" s="303">
        <f>I8+I89+I142+I162+I183+I212+I244+I277+I310</f>
        <v>0</v>
      </c>
      <c r="K7" s="734"/>
      <c r="L7" s="304"/>
    </row>
    <row r="8" spans="1:12" ht="49.5">
      <c r="A8" s="305">
        <v>2100</v>
      </c>
      <c r="B8" s="306" t="s">
        <v>400</v>
      </c>
      <c r="C8" s="307" t="s">
        <v>401</v>
      </c>
      <c r="D8" s="308" t="s">
        <v>401</v>
      </c>
      <c r="E8" s="309" t="s">
        <v>917</v>
      </c>
      <c r="F8" s="310" t="s">
        <v>402</v>
      </c>
      <c r="G8" s="311">
        <f>G10+G20</f>
        <v>148663.6</v>
      </c>
      <c r="H8" s="312">
        <f>H10+H20</f>
        <v>146663.6</v>
      </c>
      <c r="I8" s="313">
        <f>I10+I20</f>
        <v>2000</v>
      </c>
      <c r="L8" s="304"/>
    </row>
    <row r="9" spans="1:11" ht="15.75">
      <c r="A9" s="314"/>
      <c r="B9" s="306"/>
      <c r="C9" s="307"/>
      <c r="D9" s="308"/>
      <c r="E9" s="315" t="s">
        <v>182</v>
      </c>
      <c r="F9" s="316"/>
      <c r="G9" s="317"/>
      <c r="H9" s="318"/>
      <c r="I9" s="319"/>
      <c r="K9" s="304"/>
    </row>
    <row r="10" spans="1:9" ht="39" customHeight="1">
      <c r="A10" s="320">
        <v>2110</v>
      </c>
      <c r="B10" s="306" t="s">
        <v>400</v>
      </c>
      <c r="C10" s="321" t="s">
        <v>403</v>
      </c>
      <c r="D10" s="322" t="s">
        <v>401</v>
      </c>
      <c r="E10" s="323" t="s">
        <v>404</v>
      </c>
      <c r="F10" s="324" t="s">
        <v>405</v>
      </c>
      <c r="G10" s="325">
        <f>G12+G13</f>
        <v>142751</v>
      </c>
      <c r="H10" s="326">
        <f>H12+H13</f>
        <v>140751</v>
      </c>
      <c r="I10" s="327">
        <f>I12</f>
        <v>2000</v>
      </c>
    </row>
    <row r="11" spans="1:9" ht="15.75">
      <c r="A11" s="320"/>
      <c r="B11" s="306"/>
      <c r="C11" s="321"/>
      <c r="D11" s="322"/>
      <c r="E11" s="315" t="s">
        <v>208</v>
      </c>
      <c r="F11" s="324"/>
      <c r="G11" s="328"/>
      <c r="H11" s="329"/>
      <c r="I11" s="330"/>
    </row>
    <row r="12" spans="1:9" ht="24">
      <c r="A12" s="320">
        <v>2111</v>
      </c>
      <c r="B12" s="331" t="s">
        <v>400</v>
      </c>
      <c r="C12" s="332" t="s">
        <v>403</v>
      </c>
      <c r="D12" s="333" t="s">
        <v>403</v>
      </c>
      <c r="E12" s="315" t="s">
        <v>406</v>
      </c>
      <c r="F12" s="334" t="s">
        <v>407</v>
      </c>
      <c r="G12" s="335">
        <f>I12+H12</f>
        <v>142751</v>
      </c>
      <c r="H12" s="326">
        <v>140751</v>
      </c>
      <c r="I12" s="327">
        <v>2000</v>
      </c>
    </row>
    <row r="13" spans="1:9" ht="24" hidden="1">
      <c r="A13" s="320">
        <v>2111</v>
      </c>
      <c r="B13" s="331" t="s">
        <v>400</v>
      </c>
      <c r="C13" s="332" t="s">
        <v>403</v>
      </c>
      <c r="D13" s="333" t="s">
        <v>403</v>
      </c>
      <c r="E13" s="315" t="s">
        <v>419</v>
      </c>
      <c r="F13" s="334" t="s">
        <v>407</v>
      </c>
      <c r="G13" s="335">
        <f>I13+H13</f>
        <v>0</v>
      </c>
      <c r="H13" s="326"/>
      <c r="I13" s="327"/>
    </row>
    <row r="14" spans="1:9" ht="24" hidden="1">
      <c r="A14" s="320">
        <v>2112</v>
      </c>
      <c r="B14" s="331" t="s">
        <v>400</v>
      </c>
      <c r="C14" s="332" t="s">
        <v>403</v>
      </c>
      <c r="D14" s="333" t="s">
        <v>408</v>
      </c>
      <c r="E14" s="315" t="s">
        <v>409</v>
      </c>
      <c r="F14" s="334" t="s">
        <v>410</v>
      </c>
      <c r="G14" s="336"/>
      <c r="H14" s="337"/>
      <c r="I14" s="327"/>
    </row>
    <row r="15" spans="1:9" ht="15.75" hidden="1">
      <c r="A15" s="320">
        <v>2113</v>
      </c>
      <c r="B15" s="331" t="s">
        <v>400</v>
      </c>
      <c r="C15" s="332" t="s">
        <v>403</v>
      </c>
      <c r="D15" s="333" t="s">
        <v>411</v>
      </c>
      <c r="E15" s="315" t="s">
        <v>412</v>
      </c>
      <c r="F15" s="334" t="s">
        <v>413</v>
      </c>
      <c r="G15" s="336"/>
      <c r="H15" s="337"/>
      <c r="I15" s="327"/>
    </row>
    <row r="16" spans="1:9" ht="15.75" hidden="1">
      <c r="A16" s="320">
        <v>2120</v>
      </c>
      <c r="B16" s="306" t="s">
        <v>400</v>
      </c>
      <c r="C16" s="321" t="s">
        <v>408</v>
      </c>
      <c r="D16" s="322" t="s">
        <v>401</v>
      </c>
      <c r="E16" s="323" t="s">
        <v>414</v>
      </c>
      <c r="F16" s="338" t="s">
        <v>415</v>
      </c>
      <c r="G16" s="336"/>
      <c r="H16" s="337"/>
      <c r="I16" s="327"/>
    </row>
    <row r="17" spans="1:9" ht="15.75" hidden="1">
      <c r="A17" s="320"/>
      <c r="B17" s="306"/>
      <c r="C17" s="321"/>
      <c r="D17" s="322"/>
      <c r="E17" s="315" t="s">
        <v>208</v>
      </c>
      <c r="F17" s="324"/>
      <c r="G17" s="328"/>
      <c r="H17" s="329"/>
      <c r="I17" s="339"/>
    </row>
    <row r="18" spans="1:9" ht="28.5" hidden="1">
      <c r="A18" s="320">
        <v>2121</v>
      </c>
      <c r="B18" s="331" t="s">
        <v>400</v>
      </c>
      <c r="C18" s="332" t="s">
        <v>408</v>
      </c>
      <c r="D18" s="333" t="s">
        <v>403</v>
      </c>
      <c r="E18" s="340" t="s">
        <v>416</v>
      </c>
      <c r="F18" s="334" t="s">
        <v>417</v>
      </c>
      <c r="G18" s="336"/>
      <c r="H18" s="337"/>
      <c r="I18" s="327"/>
    </row>
    <row r="19" spans="1:9" ht="28.5" hidden="1">
      <c r="A19" s="320">
        <v>2122</v>
      </c>
      <c r="B19" s="331" t="s">
        <v>400</v>
      </c>
      <c r="C19" s="332" t="s">
        <v>408</v>
      </c>
      <c r="D19" s="333" t="s">
        <v>408</v>
      </c>
      <c r="E19" s="315" t="s">
        <v>418</v>
      </c>
      <c r="F19" s="334" t="s">
        <v>420</v>
      </c>
      <c r="G19" s="336"/>
      <c r="H19" s="337"/>
      <c r="I19" s="327"/>
    </row>
    <row r="20" spans="1:9" ht="15.75">
      <c r="A20" s="320">
        <v>2130</v>
      </c>
      <c r="B20" s="306" t="s">
        <v>400</v>
      </c>
      <c r="C20" s="321" t="s">
        <v>411</v>
      </c>
      <c r="D20" s="322" t="s">
        <v>401</v>
      </c>
      <c r="E20" s="323" t="s">
        <v>421</v>
      </c>
      <c r="F20" s="341" t="s">
        <v>422</v>
      </c>
      <c r="G20" s="335">
        <f>H20+I20</f>
        <v>5912.6</v>
      </c>
      <c r="H20" s="326">
        <f>H24+H22</f>
        <v>5912.6</v>
      </c>
      <c r="I20" s="327">
        <f>I24</f>
        <v>0</v>
      </c>
    </row>
    <row r="21" spans="1:9" ht="15.75">
      <c r="A21" s="320"/>
      <c r="B21" s="306"/>
      <c r="C21" s="321"/>
      <c r="D21" s="322"/>
      <c r="E21" s="315" t="s">
        <v>208</v>
      </c>
      <c r="F21" s="324"/>
      <c r="G21" s="328"/>
      <c r="H21" s="329"/>
      <c r="I21" s="339"/>
    </row>
    <row r="22" spans="1:9" ht="24">
      <c r="A22" s="320">
        <v>2131</v>
      </c>
      <c r="B22" s="331" t="s">
        <v>400</v>
      </c>
      <c r="C22" s="332" t="s">
        <v>411</v>
      </c>
      <c r="D22" s="333" t="s">
        <v>403</v>
      </c>
      <c r="E22" s="315" t="s">
        <v>960</v>
      </c>
      <c r="F22" s="334" t="s">
        <v>429</v>
      </c>
      <c r="G22" s="335">
        <f>H22+I22</f>
        <v>3512.6</v>
      </c>
      <c r="H22" s="337">
        <v>3512.6</v>
      </c>
      <c r="I22" s="327"/>
    </row>
    <row r="23" spans="1:9" ht="24" hidden="1">
      <c r="A23" s="320">
        <v>2132</v>
      </c>
      <c r="B23" s="331" t="s">
        <v>400</v>
      </c>
      <c r="C23" s="332">
        <v>3</v>
      </c>
      <c r="D23" s="333">
        <v>2</v>
      </c>
      <c r="E23" s="315" t="s">
        <v>430</v>
      </c>
      <c r="F23" s="334" t="s">
        <v>431</v>
      </c>
      <c r="G23" s="336"/>
      <c r="H23" s="337"/>
      <c r="I23" s="327"/>
    </row>
    <row r="24" spans="1:9" ht="15.75">
      <c r="A24" s="320">
        <v>2133</v>
      </c>
      <c r="B24" s="331" t="s">
        <v>400</v>
      </c>
      <c r="C24" s="332">
        <v>3</v>
      </c>
      <c r="D24" s="333">
        <v>3</v>
      </c>
      <c r="E24" s="315" t="s">
        <v>432</v>
      </c>
      <c r="F24" s="334" t="s">
        <v>433</v>
      </c>
      <c r="G24" s="335">
        <f>H24+I24</f>
        <v>2400</v>
      </c>
      <c r="H24" s="326">
        <v>2400</v>
      </c>
      <c r="I24" s="327">
        <f>820.9-820.9</f>
        <v>0</v>
      </c>
    </row>
    <row r="25" spans="1:9" ht="24" hidden="1">
      <c r="A25" s="320">
        <v>2140</v>
      </c>
      <c r="B25" s="306" t="s">
        <v>400</v>
      </c>
      <c r="C25" s="321">
        <v>4</v>
      </c>
      <c r="D25" s="322">
        <v>0</v>
      </c>
      <c r="E25" s="323" t="s">
        <v>434</v>
      </c>
      <c r="F25" s="324" t="s">
        <v>435</v>
      </c>
      <c r="G25" s="336"/>
      <c r="H25" s="337"/>
      <c r="I25" s="342"/>
    </row>
    <row r="26" spans="1:9" ht="15.75" hidden="1">
      <c r="A26" s="320"/>
      <c r="B26" s="306"/>
      <c r="C26" s="321"/>
      <c r="D26" s="322"/>
      <c r="E26" s="315" t="s">
        <v>208</v>
      </c>
      <c r="F26" s="324"/>
      <c r="G26" s="328"/>
      <c r="H26" s="329"/>
      <c r="I26" s="330"/>
    </row>
    <row r="27" spans="1:9" ht="15.75" hidden="1">
      <c r="A27" s="320">
        <v>2141</v>
      </c>
      <c r="B27" s="331" t="s">
        <v>400</v>
      </c>
      <c r="C27" s="332">
        <v>4</v>
      </c>
      <c r="D27" s="333">
        <v>1</v>
      </c>
      <c r="E27" s="315" t="s">
        <v>436</v>
      </c>
      <c r="F27" s="343" t="s">
        <v>437</v>
      </c>
      <c r="G27" s="336"/>
      <c r="H27" s="337"/>
      <c r="I27" s="342"/>
    </row>
    <row r="28" spans="1:9" ht="36" hidden="1">
      <c r="A28" s="320">
        <v>2150</v>
      </c>
      <c r="B28" s="306" t="s">
        <v>400</v>
      </c>
      <c r="C28" s="321">
        <v>5</v>
      </c>
      <c r="D28" s="322">
        <v>0</v>
      </c>
      <c r="E28" s="323" t="s">
        <v>438</v>
      </c>
      <c r="F28" s="324" t="s">
        <v>439</v>
      </c>
      <c r="G28" s="336"/>
      <c r="H28" s="337"/>
      <c r="I28" s="342"/>
    </row>
    <row r="29" spans="1:9" ht="15.75" hidden="1">
      <c r="A29" s="320"/>
      <c r="B29" s="306"/>
      <c r="C29" s="321"/>
      <c r="D29" s="322"/>
      <c r="E29" s="315" t="s">
        <v>208</v>
      </c>
      <c r="F29" s="324"/>
      <c r="G29" s="328"/>
      <c r="H29" s="329"/>
      <c r="I29" s="330"/>
    </row>
    <row r="30" spans="1:9" ht="24" hidden="1">
      <c r="A30" s="320">
        <v>2151</v>
      </c>
      <c r="B30" s="331" t="s">
        <v>400</v>
      </c>
      <c r="C30" s="332">
        <v>5</v>
      </c>
      <c r="D30" s="333">
        <v>1</v>
      </c>
      <c r="E30" s="315" t="s">
        <v>440</v>
      </c>
      <c r="F30" s="343" t="s">
        <v>441</v>
      </c>
      <c r="G30" s="336"/>
      <c r="H30" s="337"/>
      <c r="I30" s="342"/>
    </row>
    <row r="31" spans="1:9" ht="28.5" hidden="1">
      <c r="A31" s="320">
        <v>2160</v>
      </c>
      <c r="B31" s="306" t="s">
        <v>400</v>
      </c>
      <c r="C31" s="321">
        <v>6</v>
      </c>
      <c r="D31" s="322">
        <v>0</v>
      </c>
      <c r="E31" s="323" t="s">
        <v>442</v>
      </c>
      <c r="F31" s="324" t="s">
        <v>443</v>
      </c>
      <c r="G31" s="336"/>
      <c r="H31" s="337"/>
      <c r="I31" s="342"/>
    </row>
    <row r="32" spans="1:9" ht="15.75" hidden="1">
      <c r="A32" s="320"/>
      <c r="B32" s="306"/>
      <c r="C32" s="321"/>
      <c r="D32" s="322"/>
      <c r="E32" s="315" t="s">
        <v>208</v>
      </c>
      <c r="F32" s="324"/>
      <c r="G32" s="328"/>
      <c r="H32" s="329"/>
      <c r="I32" s="330"/>
    </row>
    <row r="33" spans="1:9" ht="24" hidden="1">
      <c r="A33" s="320">
        <v>2161</v>
      </c>
      <c r="B33" s="331" t="s">
        <v>400</v>
      </c>
      <c r="C33" s="332">
        <v>6</v>
      </c>
      <c r="D33" s="333">
        <v>1</v>
      </c>
      <c r="E33" s="315" t="s">
        <v>444</v>
      </c>
      <c r="F33" s="334" t="s">
        <v>445</v>
      </c>
      <c r="G33" s="336"/>
      <c r="H33" s="337"/>
      <c r="I33" s="342"/>
    </row>
    <row r="34" spans="1:9" ht="15.75" hidden="1">
      <c r="A34" s="320">
        <v>2170</v>
      </c>
      <c r="B34" s="306" t="s">
        <v>400</v>
      </c>
      <c r="C34" s="321">
        <v>7</v>
      </c>
      <c r="D34" s="322">
        <v>0</v>
      </c>
      <c r="E34" s="323" t="s">
        <v>446</v>
      </c>
      <c r="F34" s="334"/>
      <c r="G34" s="336"/>
      <c r="H34" s="337"/>
      <c r="I34" s="342"/>
    </row>
    <row r="35" spans="1:9" ht="15.75" hidden="1">
      <c r="A35" s="320"/>
      <c r="B35" s="306"/>
      <c r="C35" s="321"/>
      <c r="D35" s="322"/>
      <c r="E35" s="315" t="s">
        <v>208</v>
      </c>
      <c r="F35" s="324"/>
      <c r="G35" s="328"/>
      <c r="H35" s="329"/>
      <c r="I35" s="330"/>
    </row>
    <row r="36" spans="1:9" ht="15.75" hidden="1">
      <c r="A36" s="320">
        <v>2171</v>
      </c>
      <c r="B36" s="331" t="s">
        <v>400</v>
      </c>
      <c r="C36" s="332">
        <v>7</v>
      </c>
      <c r="D36" s="333">
        <v>1</v>
      </c>
      <c r="E36" s="315" t="s">
        <v>446</v>
      </c>
      <c r="F36" s="334"/>
      <c r="G36" s="336"/>
      <c r="H36" s="337"/>
      <c r="I36" s="342"/>
    </row>
    <row r="37" spans="1:9" ht="36" hidden="1">
      <c r="A37" s="320">
        <v>2180</v>
      </c>
      <c r="B37" s="306" t="s">
        <v>400</v>
      </c>
      <c r="C37" s="321">
        <v>8</v>
      </c>
      <c r="D37" s="322">
        <v>0</v>
      </c>
      <c r="E37" s="323" t="s">
        <v>447</v>
      </c>
      <c r="F37" s="324" t="s">
        <v>448</v>
      </c>
      <c r="G37" s="336"/>
      <c r="H37" s="337"/>
      <c r="I37" s="342"/>
    </row>
    <row r="38" spans="1:9" ht="15.75" hidden="1">
      <c r="A38" s="320"/>
      <c r="B38" s="306"/>
      <c r="C38" s="321"/>
      <c r="D38" s="322"/>
      <c r="E38" s="315" t="s">
        <v>208</v>
      </c>
      <c r="F38" s="324"/>
      <c r="G38" s="328"/>
      <c r="H38" s="329"/>
      <c r="I38" s="330"/>
    </row>
    <row r="39" spans="1:9" ht="28.5" hidden="1">
      <c r="A39" s="320">
        <v>2181</v>
      </c>
      <c r="B39" s="331" t="s">
        <v>400</v>
      </c>
      <c r="C39" s="332">
        <v>8</v>
      </c>
      <c r="D39" s="333">
        <v>1</v>
      </c>
      <c r="E39" s="315" t="s">
        <v>447</v>
      </c>
      <c r="F39" s="343" t="s">
        <v>449</v>
      </c>
      <c r="G39" s="336"/>
      <c r="H39" s="337"/>
      <c r="I39" s="342"/>
    </row>
    <row r="40" spans="1:9" ht="15.75" hidden="1">
      <c r="A40" s="320"/>
      <c r="B40" s="331"/>
      <c r="C40" s="332"/>
      <c r="D40" s="333"/>
      <c r="E40" s="344" t="s">
        <v>208</v>
      </c>
      <c r="F40" s="343"/>
      <c r="G40" s="336"/>
      <c r="H40" s="337"/>
      <c r="I40" s="342"/>
    </row>
    <row r="41" spans="1:9" ht="15.75" hidden="1">
      <c r="A41" s="320">
        <v>2182</v>
      </c>
      <c r="B41" s="331" t="s">
        <v>400</v>
      </c>
      <c r="C41" s="332">
        <v>8</v>
      </c>
      <c r="D41" s="333">
        <v>1</v>
      </c>
      <c r="E41" s="344" t="s">
        <v>450</v>
      </c>
      <c r="F41" s="343"/>
      <c r="G41" s="336"/>
      <c r="H41" s="337"/>
      <c r="I41" s="342"/>
    </row>
    <row r="42" spans="1:9" ht="15.75" hidden="1">
      <c r="A42" s="320">
        <v>2183</v>
      </c>
      <c r="B42" s="331" t="s">
        <v>400</v>
      </c>
      <c r="C42" s="332">
        <v>8</v>
      </c>
      <c r="D42" s="333">
        <v>1</v>
      </c>
      <c r="E42" s="344" t="s">
        <v>451</v>
      </c>
      <c r="F42" s="343"/>
      <c r="G42" s="336"/>
      <c r="H42" s="337"/>
      <c r="I42" s="342"/>
    </row>
    <row r="43" spans="1:9" ht="24" hidden="1">
      <c r="A43" s="320">
        <v>2184</v>
      </c>
      <c r="B43" s="331" t="s">
        <v>400</v>
      </c>
      <c r="C43" s="332">
        <v>8</v>
      </c>
      <c r="D43" s="333">
        <v>1</v>
      </c>
      <c r="E43" s="344" t="s">
        <v>452</v>
      </c>
      <c r="F43" s="343"/>
      <c r="G43" s="336"/>
      <c r="H43" s="337"/>
      <c r="I43" s="342"/>
    </row>
    <row r="44" spans="1:9" ht="15.75" hidden="1">
      <c r="A44" s="320">
        <v>2185</v>
      </c>
      <c r="B44" s="331" t="s">
        <v>400</v>
      </c>
      <c r="C44" s="332">
        <v>8</v>
      </c>
      <c r="D44" s="333">
        <v>1</v>
      </c>
      <c r="E44" s="344"/>
      <c r="F44" s="343"/>
      <c r="G44" s="336"/>
      <c r="H44" s="337"/>
      <c r="I44" s="342"/>
    </row>
    <row r="45" spans="1:9" ht="24.75" hidden="1">
      <c r="A45" s="345">
        <v>2200</v>
      </c>
      <c r="B45" s="306" t="s">
        <v>453</v>
      </c>
      <c r="C45" s="321">
        <v>0</v>
      </c>
      <c r="D45" s="322">
        <v>0</v>
      </c>
      <c r="E45" s="309" t="s">
        <v>918</v>
      </c>
      <c r="F45" s="346" t="s">
        <v>454</v>
      </c>
      <c r="G45" s="336"/>
      <c r="H45" s="337"/>
      <c r="I45" s="342"/>
    </row>
    <row r="46" spans="1:9" ht="15.75" hidden="1">
      <c r="A46" s="314"/>
      <c r="B46" s="306"/>
      <c r="C46" s="307"/>
      <c r="D46" s="308"/>
      <c r="E46" s="315" t="s">
        <v>182</v>
      </c>
      <c r="F46" s="316"/>
      <c r="G46" s="317"/>
      <c r="H46" s="318"/>
      <c r="I46" s="319"/>
    </row>
    <row r="47" spans="1:9" ht="15.75" hidden="1">
      <c r="A47" s="320">
        <v>2210</v>
      </c>
      <c r="B47" s="306" t="s">
        <v>453</v>
      </c>
      <c r="C47" s="332">
        <v>1</v>
      </c>
      <c r="D47" s="333">
        <v>0</v>
      </c>
      <c r="E47" s="323" t="s">
        <v>455</v>
      </c>
      <c r="F47" s="347" t="s">
        <v>456</v>
      </c>
      <c r="G47" s="336"/>
      <c r="H47" s="337"/>
      <c r="I47" s="342"/>
    </row>
    <row r="48" spans="1:9" ht="15.75" hidden="1">
      <c r="A48" s="320"/>
      <c r="B48" s="306"/>
      <c r="C48" s="321"/>
      <c r="D48" s="322"/>
      <c r="E48" s="315" t="s">
        <v>208</v>
      </c>
      <c r="F48" s="324"/>
      <c r="G48" s="328"/>
      <c r="H48" s="329"/>
      <c r="I48" s="330"/>
    </row>
    <row r="49" spans="1:9" ht="15.75" hidden="1">
      <c r="A49" s="320">
        <v>2211</v>
      </c>
      <c r="B49" s="331" t="s">
        <v>453</v>
      </c>
      <c r="C49" s="332">
        <v>1</v>
      </c>
      <c r="D49" s="333">
        <v>1</v>
      </c>
      <c r="E49" s="315" t="s">
        <v>457</v>
      </c>
      <c r="F49" s="343" t="s">
        <v>458</v>
      </c>
      <c r="G49" s="336"/>
      <c r="H49" s="337"/>
      <c r="I49" s="342"/>
    </row>
    <row r="50" spans="1:9" ht="15.75" hidden="1">
      <c r="A50" s="320">
        <v>2220</v>
      </c>
      <c r="B50" s="306" t="s">
        <v>453</v>
      </c>
      <c r="C50" s="321">
        <v>2</v>
      </c>
      <c r="D50" s="322">
        <v>0</v>
      </c>
      <c r="E50" s="323" t="s">
        <v>459</v>
      </c>
      <c r="F50" s="347" t="s">
        <v>460</v>
      </c>
      <c r="G50" s="336"/>
      <c r="H50" s="337"/>
      <c r="I50" s="342"/>
    </row>
    <row r="51" spans="1:9" ht="15.75" hidden="1">
      <c r="A51" s="320"/>
      <c r="B51" s="306"/>
      <c r="C51" s="321"/>
      <c r="D51" s="322"/>
      <c r="E51" s="315" t="s">
        <v>208</v>
      </c>
      <c r="F51" s="324"/>
      <c r="G51" s="328"/>
      <c r="H51" s="329"/>
      <c r="I51" s="330"/>
    </row>
    <row r="52" spans="1:9" ht="15.75" hidden="1">
      <c r="A52" s="320">
        <v>2221</v>
      </c>
      <c r="B52" s="331" t="s">
        <v>453</v>
      </c>
      <c r="C52" s="332">
        <v>2</v>
      </c>
      <c r="D52" s="333">
        <v>1</v>
      </c>
      <c r="E52" s="315" t="s">
        <v>461</v>
      </c>
      <c r="F52" s="343" t="s">
        <v>462</v>
      </c>
      <c r="G52" s="336"/>
      <c r="H52" s="337"/>
      <c r="I52" s="342"/>
    </row>
    <row r="53" spans="1:9" ht="15.75" hidden="1">
      <c r="A53" s="320">
        <v>2230</v>
      </c>
      <c r="B53" s="306" t="s">
        <v>453</v>
      </c>
      <c r="C53" s="332">
        <v>3</v>
      </c>
      <c r="D53" s="333">
        <v>0</v>
      </c>
      <c r="E53" s="323" t="s">
        <v>463</v>
      </c>
      <c r="F53" s="347" t="s">
        <v>464</v>
      </c>
      <c r="G53" s="336"/>
      <c r="H53" s="337"/>
      <c r="I53" s="342"/>
    </row>
    <row r="54" spans="1:9" ht="15.75" hidden="1">
      <c r="A54" s="320"/>
      <c r="B54" s="306"/>
      <c r="C54" s="321"/>
      <c r="D54" s="322"/>
      <c r="E54" s="315" t="s">
        <v>208</v>
      </c>
      <c r="F54" s="324"/>
      <c r="G54" s="328"/>
      <c r="H54" s="329"/>
      <c r="I54" s="330"/>
    </row>
    <row r="55" spans="1:9" ht="15.75" hidden="1">
      <c r="A55" s="320">
        <v>2231</v>
      </c>
      <c r="B55" s="331" t="s">
        <v>453</v>
      </c>
      <c r="C55" s="332">
        <v>3</v>
      </c>
      <c r="D55" s="333">
        <v>1</v>
      </c>
      <c r="E55" s="315" t="s">
        <v>465</v>
      </c>
      <c r="F55" s="343" t="s">
        <v>466</v>
      </c>
      <c r="G55" s="336"/>
      <c r="H55" s="337"/>
      <c r="I55" s="342"/>
    </row>
    <row r="56" spans="1:9" ht="24" hidden="1">
      <c r="A56" s="320">
        <v>2240</v>
      </c>
      <c r="B56" s="306" t="s">
        <v>453</v>
      </c>
      <c r="C56" s="321">
        <v>4</v>
      </c>
      <c r="D56" s="322">
        <v>0</v>
      </c>
      <c r="E56" s="323" t="s">
        <v>467</v>
      </c>
      <c r="F56" s="324" t="s">
        <v>468</v>
      </c>
      <c r="G56" s="336"/>
      <c r="H56" s="337"/>
      <c r="I56" s="342"/>
    </row>
    <row r="57" spans="1:9" ht="15.75" hidden="1">
      <c r="A57" s="320"/>
      <c r="B57" s="306"/>
      <c r="C57" s="321"/>
      <c r="D57" s="322"/>
      <c r="E57" s="315" t="s">
        <v>208</v>
      </c>
      <c r="F57" s="324"/>
      <c r="G57" s="328"/>
      <c r="H57" s="329"/>
      <c r="I57" s="330"/>
    </row>
    <row r="58" spans="1:9" ht="24" hidden="1">
      <c r="A58" s="320">
        <v>2241</v>
      </c>
      <c r="B58" s="331" t="s">
        <v>453</v>
      </c>
      <c r="C58" s="332">
        <v>4</v>
      </c>
      <c r="D58" s="333">
        <v>1</v>
      </c>
      <c r="E58" s="315" t="s">
        <v>467</v>
      </c>
      <c r="F58" s="343" t="s">
        <v>468</v>
      </c>
      <c r="G58" s="336"/>
      <c r="H58" s="337"/>
      <c r="I58" s="342"/>
    </row>
    <row r="59" spans="1:9" ht="15.75" hidden="1">
      <c r="A59" s="320"/>
      <c r="B59" s="306"/>
      <c r="C59" s="321"/>
      <c r="D59" s="322"/>
      <c r="E59" s="315" t="s">
        <v>208</v>
      </c>
      <c r="F59" s="324"/>
      <c r="G59" s="328"/>
      <c r="H59" s="329"/>
      <c r="I59" s="330"/>
    </row>
    <row r="60" spans="1:9" ht="15.75" hidden="1">
      <c r="A60" s="320">
        <v>2250</v>
      </c>
      <c r="B60" s="306" t="s">
        <v>453</v>
      </c>
      <c r="C60" s="321">
        <v>5</v>
      </c>
      <c r="D60" s="322">
        <v>0</v>
      </c>
      <c r="E60" s="323" t="s">
        <v>469</v>
      </c>
      <c r="F60" s="324" t="s">
        <v>470</v>
      </c>
      <c r="G60" s="336"/>
      <c r="H60" s="337"/>
      <c r="I60" s="342"/>
    </row>
    <row r="61" spans="1:9" ht="15.75" hidden="1">
      <c r="A61" s="320"/>
      <c r="B61" s="306"/>
      <c r="C61" s="321"/>
      <c r="D61" s="322"/>
      <c r="E61" s="315" t="s">
        <v>208</v>
      </c>
      <c r="F61" s="324"/>
      <c r="G61" s="328"/>
      <c r="H61" s="329"/>
      <c r="I61" s="330"/>
    </row>
    <row r="62" spans="1:9" ht="15.75" hidden="1">
      <c r="A62" s="320">
        <v>2251</v>
      </c>
      <c r="B62" s="331" t="s">
        <v>453</v>
      </c>
      <c r="C62" s="332">
        <v>5</v>
      </c>
      <c r="D62" s="333">
        <v>1</v>
      </c>
      <c r="E62" s="315" t="s">
        <v>469</v>
      </c>
      <c r="F62" s="343" t="s">
        <v>471</v>
      </c>
      <c r="G62" s="336"/>
      <c r="H62" s="337"/>
      <c r="I62" s="342"/>
    </row>
    <row r="63" spans="1:9" ht="45" hidden="1">
      <c r="A63" s="345">
        <v>2300</v>
      </c>
      <c r="B63" s="348" t="s">
        <v>472</v>
      </c>
      <c r="C63" s="321">
        <v>0</v>
      </c>
      <c r="D63" s="322">
        <v>0</v>
      </c>
      <c r="E63" s="349" t="s">
        <v>919</v>
      </c>
      <c r="F63" s="346" t="s">
        <v>473</v>
      </c>
      <c r="G63" s="336"/>
      <c r="H63" s="337"/>
      <c r="I63" s="342"/>
    </row>
    <row r="64" spans="1:9" ht="15.75" hidden="1">
      <c r="A64" s="314"/>
      <c r="B64" s="306"/>
      <c r="C64" s="307"/>
      <c r="D64" s="308"/>
      <c r="E64" s="315" t="s">
        <v>182</v>
      </c>
      <c r="F64" s="316"/>
      <c r="G64" s="317"/>
      <c r="H64" s="318"/>
      <c r="I64" s="319"/>
    </row>
    <row r="65" spans="1:9" ht="15.75" hidden="1">
      <c r="A65" s="320">
        <v>2310</v>
      </c>
      <c r="B65" s="348" t="s">
        <v>472</v>
      </c>
      <c r="C65" s="321">
        <v>1</v>
      </c>
      <c r="D65" s="322">
        <v>0</v>
      </c>
      <c r="E65" s="323" t="s">
        <v>474</v>
      </c>
      <c r="F65" s="324" t="s">
        <v>475</v>
      </c>
      <c r="G65" s="336"/>
      <c r="H65" s="337"/>
      <c r="I65" s="342"/>
    </row>
    <row r="66" spans="1:9" ht="15.75" hidden="1">
      <c r="A66" s="320"/>
      <c r="B66" s="306"/>
      <c r="C66" s="321"/>
      <c r="D66" s="322"/>
      <c r="E66" s="315" t="s">
        <v>208</v>
      </c>
      <c r="F66" s="324"/>
      <c r="G66" s="328"/>
      <c r="H66" s="329"/>
      <c r="I66" s="330"/>
    </row>
    <row r="67" spans="1:9" ht="15.75" hidden="1">
      <c r="A67" s="320">
        <v>2311</v>
      </c>
      <c r="B67" s="350" t="s">
        <v>472</v>
      </c>
      <c r="C67" s="332">
        <v>1</v>
      </c>
      <c r="D67" s="333">
        <v>1</v>
      </c>
      <c r="E67" s="315" t="s">
        <v>476</v>
      </c>
      <c r="F67" s="343" t="s">
        <v>477</v>
      </c>
      <c r="G67" s="336"/>
      <c r="H67" s="337"/>
      <c r="I67" s="342"/>
    </row>
    <row r="68" spans="1:9" ht="15.75" hidden="1">
      <c r="A68" s="320">
        <v>2312</v>
      </c>
      <c r="B68" s="350" t="s">
        <v>472</v>
      </c>
      <c r="C68" s="332">
        <v>1</v>
      </c>
      <c r="D68" s="333">
        <v>2</v>
      </c>
      <c r="E68" s="315" t="s">
        <v>478</v>
      </c>
      <c r="F68" s="343"/>
      <c r="G68" s="336"/>
      <c r="H68" s="337"/>
      <c r="I68" s="342"/>
    </row>
    <row r="69" spans="1:9" ht="15.75" hidden="1">
      <c r="A69" s="320">
        <v>2313</v>
      </c>
      <c r="B69" s="350" t="s">
        <v>472</v>
      </c>
      <c r="C69" s="332">
        <v>1</v>
      </c>
      <c r="D69" s="333">
        <v>3</v>
      </c>
      <c r="E69" s="315" t="s">
        <v>479</v>
      </c>
      <c r="F69" s="343"/>
      <c r="G69" s="336"/>
      <c r="H69" s="337"/>
      <c r="I69" s="342"/>
    </row>
    <row r="70" spans="1:9" ht="15.75" hidden="1">
      <c r="A70" s="320">
        <v>2320</v>
      </c>
      <c r="B70" s="348" t="s">
        <v>472</v>
      </c>
      <c r="C70" s="321">
        <v>2</v>
      </c>
      <c r="D70" s="322">
        <v>0</v>
      </c>
      <c r="E70" s="323" t="s">
        <v>480</v>
      </c>
      <c r="F70" s="324" t="s">
        <v>481</v>
      </c>
      <c r="G70" s="336"/>
      <c r="H70" s="337"/>
      <c r="I70" s="342"/>
    </row>
    <row r="71" spans="1:9" ht="15.75" hidden="1">
      <c r="A71" s="320"/>
      <c r="B71" s="306"/>
      <c r="C71" s="321"/>
      <c r="D71" s="322"/>
      <c r="E71" s="315" t="s">
        <v>208</v>
      </c>
      <c r="F71" s="324"/>
      <c r="G71" s="328"/>
      <c r="H71" s="329"/>
      <c r="I71" s="330"/>
    </row>
    <row r="72" spans="1:9" ht="15.75" hidden="1">
      <c r="A72" s="320">
        <v>2321</v>
      </c>
      <c r="B72" s="350" t="s">
        <v>472</v>
      </c>
      <c r="C72" s="332">
        <v>2</v>
      </c>
      <c r="D72" s="333">
        <v>1</v>
      </c>
      <c r="E72" s="315" t="s">
        <v>482</v>
      </c>
      <c r="F72" s="343" t="s">
        <v>483</v>
      </c>
      <c r="G72" s="336"/>
      <c r="H72" s="337"/>
      <c r="I72" s="342"/>
    </row>
    <row r="73" spans="1:9" ht="24" hidden="1">
      <c r="A73" s="320">
        <v>2330</v>
      </c>
      <c r="B73" s="348" t="s">
        <v>472</v>
      </c>
      <c r="C73" s="321">
        <v>3</v>
      </c>
      <c r="D73" s="322">
        <v>0</v>
      </c>
      <c r="E73" s="323" t="s">
        <v>484</v>
      </c>
      <c r="F73" s="324" t="s">
        <v>485</v>
      </c>
      <c r="G73" s="336"/>
      <c r="H73" s="337"/>
      <c r="I73" s="342"/>
    </row>
    <row r="74" spans="1:9" ht="15.75" hidden="1">
      <c r="A74" s="320"/>
      <c r="B74" s="306"/>
      <c r="C74" s="321"/>
      <c r="D74" s="322"/>
      <c r="E74" s="315" t="s">
        <v>208</v>
      </c>
      <c r="F74" s="324"/>
      <c r="G74" s="328"/>
      <c r="H74" s="329"/>
      <c r="I74" s="330"/>
    </row>
    <row r="75" spans="1:9" ht="15.75" hidden="1">
      <c r="A75" s="320">
        <v>2331</v>
      </c>
      <c r="B75" s="350" t="s">
        <v>472</v>
      </c>
      <c r="C75" s="332">
        <v>3</v>
      </c>
      <c r="D75" s="333">
        <v>1</v>
      </c>
      <c r="E75" s="315" t="s">
        <v>486</v>
      </c>
      <c r="F75" s="343" t="s">
        <v>487</v>
      </c>
      <c r="G75" s="336"/>
      <c r="H75" s="337"/>
      <c r="I75" s="342"/>
    </row>
    <row r="76" spans="1:9" ht="15.75" hidden="1">
      <c r="A76" s="320">
        <v>2332</v>
      </c>
      <c r="B76" s="350" t="s">
        <v>472</v>
      </c>
      <c r="C76" s="332">
        <v>3</v>
      </c>
      <c r="D76" s="333">
        <v>2</v>
      </c>
      <c r="E76" s="315" t="s">
        <v>488</v>
      </c>
      <c r="F76" s="343"/>
      <c r="G76" s="336"/>
      <c r="H76" s="337"/>
      <c r="I76" s="342"/>
    </row>
    <row r="77" spans="1:9" ht="15.75" hidden="1">
      <c r="A77" s="320">
        <v>2340</v>
      </c>
      <c r="B77" s="348" t="s">
        <v>472</v>
      </c>
      <c r="C77" s="321">
        <v>4</v>
      </c>
      <c r="D77" s="322">
        <v>0</v>
      </c>
      <c r="E77" s="323" t="s">
        <v>489</v>
      </c>
      <c r="F77" s="343"/>
      <c r="G77" s="336"/>
      <c r="H77" s="337"/>
      <c r="I77" s="342"/>
    </row>
    <row r="78" spans="1:9" ht="15.75" hidden="1">
      <c r="A78" s="320"/>
      <c r="B78" s="306"/>
      <c r="C78" s="321"/>
      <c r="D78" s="322"/>
      <c r="E78" s="315" t="s">
        <v>208</v>
      </c>
      <c r="F78" s="324"/>
      <c r="G78" s="328"/>
      <c r="H78" s="329"/>
      <c r="I78" s="330"/>
    </row>
    <row r="79" spans="1:9" ht="15.75" hidden="1">
      <c r="A79" s="320">
        <v>2341</v>
      </c>
      <c r="B79" s="350" t="s">
        <v>472</v>
      </c>
      <c r="C79" s="332">
        <v>4</v>
      </c>
      <c r="D79" s="333">
        <v>1</v>
      </c>
      <c r="E79" s="315" t="s">
        <v>489</v>
      </c>
      <c r="F79" s="343"/>
      <c r="G79" s="336"/>
      <c r="H79" s="337"/>
      <c r="I79" s="342"/>
    </row>
    <row r="80" spans="1:9" ht="15.75" hidden="1">
      <c r="A80" s="320">
        <v>2350</v>
      </c>
      <c r="B80" s="348" t="s">
        <v>472</v>
      </c>
      <c r="C80" s="321">
        <v>5</v>
      </c>
      <c r="D80" s="322">
        <v>0</v>
      </c>
      <c r="E80" s="323" t="s">
        <v>490</v>
      </c>
      <c r="F80" s="324" t="s">
        <v>491</v>
      </c>
      <c r="G80" s="336"/>
      <c r="H80" s="337"/>
      <c r="I80" s="342"/>
    </row>
    <row r="81" spans="1:9" ht="15.75" hidden="1">
      <c r="A81" s="320"/>
      <c r="B81" s="306"/>
      <c r="C81" s="321"/>
      <c r="D81" s="322"/>
      <c r="E81" s="315" t="s">
        <v>208</v>
      </c>
      <c r="F81" s="324"/>
      <c r="G81" s="328"/>
      <c r="H81" s="329"/>
      <c r="I81" s="330"/>
    </row>
    <row r="82" spans="1:9" ht="15.75" hidden="1">
      <c r="A82" s="320">
        <v>2351</v>
      </c>
      <c r="B82" s="350" t="s">
        <v>472</v>
      </c>
      <c r="C82" s="332">
        <v>5</v>
      </c>
      <c r="D82" s="333">
        <v>1</v>
      </c>
      <c r="E82" s="315" t="s">
        <v>492</v>
      </c>
      <c r="F82" s="343" t="s">
        <v>491</v>
      </c>
      <c r="G82" s="336"/>
      <c r="H82" s="337"/>
      <c r="I82" s="342"/>
    </row>
    <row r="83" spans="1:9" ht="36" hidden="1">
      <c r="A83" s="320">
        <v>2360</v>
      </c>
      <c r="B83" s="348" t="s">
        <v>472</v>
      </c>
      <c r="C83" s="321">
        <v>6</v>
      </c>
      <c r="D83" s="322">
        <v>0</v>
      </c>
      <c r="E83" s="323" t="s">
        <v>493</v>
      </c>
      <c r="F83" s="324" t="s">
        <v>494</v>
      </c>
      <c r="G83" s="336"/>
      <c r="H83" s="337"/>
      <c r="I83" s="342"/>
    </row>
    <row r="84" spans="1:9" ht="15.75" hidden="1">
      <c r="A84" s="320"/>
      <c r="B84" s="306"/>
      <c r="C84" s="321"/>
      <c r="D84" s="322"/>
      <c r="E84" s="315" t="s">
        <v>208</v>
      </c>
      <c r="F84" s="324"/>
      <c r="G84" s="328"/>
      <c r="H84" s="329"/>
      <c r="I84" s="330"/>
    </row>
    <row r="85" spans="1:9" ht="24" hidden="1">
      <c r="A85" s="320">
        <v>2361</v>
      </c>
      <c r="B85" s="350" t="s">
        <v>472</v>
      </c>
      <c r="C85" s="332">
        <v>6</v>
      </c>
      <c r="D85" s="333">
        <v>1</v>
      </c>
      <c r="E85" s="315" t="s">
        <v>493</v>
      </c>
      <c r="F85" s="343" t="s">
        <v>495</v>
      </c>
      <c r="G85" s="336"/>
      <c r="H85" s="337"/>
      <c r="I85" s="342"/>
    </row>
    <row r="86" spans="1:9" ht="28.5" hidden="1">
      <c r="A86" s="320">
        <v>2370</v>
      </c>
      <c r="B86" s="348" t="s">
        <v>472</v>
      </c>
      <c r="C86" s="321">
        <v>7</v>
      </c>
      <c r="D86" s="322">
        <v>0</v>
      </c>
      <c r="E86" s="323" t="s">
        <v>496</v>
      </c>
      <c r="F86" s="324" t="s">
        <v>497</v>
      </c>
      <c r="G86" s="336"/>
      <c r="H86" s="337"/>
      <c r="I86" s="342"/>
    </row>
    <row r="87" spans="1:9" ht="15.75" hidden="1">
      <c r="A87" s="320"/>
      <c r="B87" s="306"/>
      <c r="C87" s="321"/>
      <c r="D87" s="322"/>
      <c r="E87" s="315" t="s">
        <v>208</v>
      </c>
      <c r="F87" s="324"/>
      <c r="G87" s="328"/>
      <c r="H87" s="329"/>
      <c r="I87" s="330"/>
    </row>
    <row r="88" spans="1:9" ht="24" hidden="1">
      <c r="A88" s="320">
        <v>2371</v>
      </c>
      <c r="B88" s="350" t="s">
        <v>472</v>
      </c>
      <c r="C88" s="332">
        <v>7</v>
      </c>
      <c r="D88" s="333">
        <v>1</v>
      </c>
      <c r="E88" s="315" t="s">
        <v>498</v>
      </c>
      <c r="F88" s="343" t="s">
        <v>499</v>
      </c>
      <c r="G88" s="336"/>
      <c r="H88" s="337"/>
      <c r="I88" s="342"/>
    </row>
    <row r="89" spans="1:9" ht="36">
      <c r="A89" s="345">
        <v>2400</v>
      </c>
      <c r="B89" s="348" t="s">
        <v>500</v>
      </c>
      <c r="C89" s="321">
        <v>0</v>
      </c>
      <c r="D89" s="322">
        <v>0</v>
      </c>
      <c r="E89" s="349" t="s">
        <v>920</v>
      </c>
      <c r="F89" s="346" t="s">
        <v>501</v>
      </c>
      <c r="G89" s="325">
        <f>H89+I89</f>
        <v>-7000</v>
      </c>
      <c r="H89" s="337">
        <f>H116+H93</f>
        <v>0</v>
      </c>
      <c r="I89" s="351">
        <f>I139+I116</f>
        <v>-7000</v>
      </c>
    </row>
    <row r="90" spans="1:9" ht="15.75">
      <c r="A90" s="314"/>
      <c r="B90" s="306"/>
      <c r="C90" s="307"/>
      <c r="D90" s="308"/>
      <c r="E90" s="315" t="s">
        <v>182</v>
      </c>
      <c r="F90" s="316"/>
      <c r="G90" s="352"/>
      <c r="H90" s="318"/>
      <c r="I90" s="353"/>
    </row>
    <row r="91" spans="1:9" ht="28.5" hidden="1">
      <c r="A91" s="320">
        <v>2410</v>
      </c>
      <c r="B91" s="348" t="s">
        <v>500</v>
      </c>
      <c r="C91" s="321">
        <v>1</v>
      </c>
      <c r="D91" s="322">
        <v>0</v>
      </c>
      <c r="E91" s="323" t="s">
        <v>502</v>
      </c>
      <c r="F91" s="324" t="s">
        <v>503</v>
      </c>
      <c r="G91" s="325">
        <f>H91+I91</f>
        <v>0</v>
      </c>
      <c r="H91" s="337">
        <f>H93</f>
        <v>0</v>
      </c>
      <c r="I91" s="351"/>
    </row>
    <row r="92" spans="1:9" ht="15.75" hidden="1">
      <c r="A92" s="320"/>
      <c r="B92" s="306"/>
      <c r="C92" s="321"/>
      <c r="D92" s="322"/>
      <c r="E92" s="315" t="s">
        <v>208</v>
      </c>
      <c r="F92" s="324"/>
      <c r="G92" s="354"/>
      <c r="H92" s="329"/>
      <c r="I92" s="355"/>
    </row>
    <row r="93" spans="1:9" ht="24" hidden="1">
      <c r="A93" s="320">
        <v>2411</v>
      </c>
      <c r="B93" s="350" t="s">
        <v>500</v>
      </c>
      <c r="C93" s="332">
        <v>1</v>
      </c>
      <c r="D93" s="333">
        <v>1</v>
      </c>
      <c r="E93" s="315" t="s">
        <v>504</v>
      </c>
      <c r="F93" s="334" t="s">
        <v>505</v>
      </c>
      <c r="G93" s="325">
        <f>H93+I93</f>
        <v>0</v>
      </c>
      <c r="H93" s="337"/>
      <c r="I93" s="351"/>
    </row>
    <row r="94" spans="1:9" ht="24" hidden="1">
      <c r="A94" s="320">
        <v>2412</v>
      </c>
      <c r="B94" s="350" t="s">
        <v>500</v>
      </c>
      <c r="C94" s="332">
        <v>1</v>
      </c>
      <c r="D94" s="333">
        <v>2</v>
      </c>
      <c r="E94" s="315" t="s">
        <v>506</v>
      </c>
      <c r="F94" s="343" t="s">
        <v>507</v>
      </c>
      <c r="G94" s="325"/>
      <c r="H94" s="337"/>
      <c r="I94" s="351"/>
    </row>
    <row r="95" spans="1:9" ht="24" hidden="1">
      <c r="A95" s="320">
        <v>2420</v>
      </c>
      <c r="B95" s="348" t="s">
        <v>500</v>
      </c>
      <c r="C95" s="321">
        <v>2</v>
      </c>
      <c r="D95" s="322">
        <v>0</v>
      </c>
      <c r="E95" s="323" t="s">
        <v>508</v>
      </c>
      <c r="F95" s="324" t="s">
        <v>509</v>
      </c>
      <c r="G95" s="325"/>
      <c r="H95" s="337"/>
      <c r="I95" s="351"/>
    </row>
    <row r="96" spans="1:9" ht="15.75" hidden="1">
      <c r="A96" s="320"/>
      <c r="B96" s="306"/>
      <c r="C96" s="321"/>
      <c r="D96" s="322"/>
      <c r="E96" s="315" t="s">
        <v>208</v>
      </c>
      <c r="F96" s="324"/>
      <c r="G96" s="354"/>
      <c r="H96" s="329"/>
      <c r="I96" s="355"/>
    </row>
    <row r="97" spans="1:9" ht="15.75" hidden="1">
      <c r="A97" s="320">
        <v>2421</v>
      </c>
      <c r="B97" s="350" t="s">
        <v>500</v>
      </c>
      <c r="C97" s="332">
        <v>2</v>
      </c>
      <c r="D97" s="333">
        <v>1</v>
      </c>
      <c r="E97" s="315" t="s">
        <v>510</v>
      </c>
      <c r="F97" s="343" t="s">
        <v>511</v>
      </c>
      <c r="G97" s="325"/>
      <c r="H97" s="337"/>
      <c r="I97" s="351"/>
    </row>
    <row r="98" spans="1:9" ht="15.75" hidden="1">
      <c r="A98" s="320">
        <v>2422</v>
      </c>
      <c r="B98" s="350" t="s">
        <v>500</v>
      </c>
      <c r="C98" s="332">
        <v>2</v>
      </c>
      <c r="D98" s="333">
        <v>2</v>
      </c>
      <c r="E98" s="315" t="s">
        <v>512</v>
      </c>
      <c r="F98" s="343" t="s">
        <v>513</v>
      </c>
      <c r="G98" s="325"/>
      <c r="H98" s="337"/>
      <c r="I98" s="351"/>
    </row>
    <row r="99" spans="1:9" ht="15.75" hidden="1">
      <c r="A99" s="320">
        <v>2423</v>
      </c>
      <c r="B99" s="350" t="s">
        <v>500</v>
      </c>
      <c r="C99" s="332">
        <v>2</v>
      </c>
      <c r="D99" s="333">
        <v>3</v>
      </c>
      <c r="E99" s="315" t="s">
        <v>514</v>
      </c>
      <c r="F99" s="343" t="s">
        <v>515</v>
      </c>
      <c r="G99" s="325"/>
      <c r="H99" s="337"/>
      <c r="I99" s="351"/>
    </row>
    <row r="100" spans="1:9" ht="15.75" hidden="1">
      <c r="A100" s="320">
        <v>2424</v>
      </c>
      <c r="B100" s="350" t="s">
        <v>500</v>
      </c>
      <c r="C100" s="332">
        <v>2</v>
      </c>
      <c r="D100" s="333">
        <v>4</v>
      </c>
      <c r="E100" s="315" t="s">
        <v>516</v>
      </c>
      <c r="F100" s="343"/>
      <c r="G100" s="325"/>
      <c r="H100" s="337"/>
      <c r="I100" s="351"/>
    </row>
    <row r="101" spans="1:9" ht="15.75" hidden="1">
      <c r="A101" s="320">
        <v>2430</v>
      </c>
      <c r="B101" s="348" t="s">
        <v>500</v>
      </c>
      <c r="C101" s="321">
        <v>3</v>
      </c>
      <c r="D101" s="322">
        <v>0</v>
      </c>
      <c r="E101" s="323" t="s">
        <v>517</v>
      </c>
      <c r="F101" s="324" t="s">
        <v>518</v>
      </c>
      <c r="G101" s="325"/>
      <c r="H101" s="337"/>
      <c r="I101" s="351"/>
    </row>
    <row r="102" spans="1:9" ht="15.75" hidden="1">
      <c r="A102" s="320"/>
      <c r="B102" s="306"/>
      <c r="C102" s="321"/>
      <c r="D102" s="322"/>
      <c r="E102" s="315" t="s">
        <v>208</v>
      </c>
      <c r="F102" s="324"/>
      <c r="G102" s="354"/>
      <c r="H102" s="329"/>
      <c r="I102" s="355"/>
    </row>
    <row r="103" spans="1:9" ht="15.75" hidden="1">
      <c r="A103" s="320">
        <v>2431</v>
      </c>
      <c r="B103" s="350" t="s">
        <v>500</v>
      </c>
      <c r="C103" s="332">
        <v>3</v>
      </c>
      <c r="D103" s="333">
        <v>1</v>
      </c>
      <c r="E103" s="315" t="s">
        <v>519</v>
      </c>
      <c r="F103" s="343" t="s">
        <v>520</v>
      </c>
      <c r="G103" s="325"/>
      <c r="H103" s="337"/>
      <c r="I103" s="351"/>
    </row>
    <row r="104" spans="1:9" ht="15.75" hidden="1">
      <c r="A104" s="320">
        <v>2432</v>
      </c>
      <c r="B104" s="350" t="s">
        <v>500</v>
      </c>
      <c r="C104" s="332">
        <v>3</v>
      </c>
      <c r="D104" s="333">
        <v>2</v>
      </c>
      <c r="E104" s="315" t="s">
        <v>521</v>
      </c>
      <c r="F104" s="343" t="s">
        <v>522</v>
      </c>
      <c r="G104" s="325"/>
      <c r="H104" s="337"/>
      <c r="I104" s="351"/>
    </row>
    <row r="105" spans="1:9" ht="15.75" hidden="1">
      <c r="A105" s="320">
        <v>2433</v>
      </c>
      <c r="B105" s="350" t="s">
        <v>500</v>
      </c>
      <c r="C105" s="332">
        <v>3</v>
      </c>
      <c r="D105" s="333">
        <v>3</v>
      </c>
      <c r="E105" s="315" t="s">
        <v>523</v>
      </c>
      <c r="F105" s="343" t="s">
        <v>524</v>
      </c>
      <c r="G105" s="325"/>
      <c r="H105" s="337"/>
      <c r="I105" s="351"/>
    </row>
    <row r="106" spans="1:9" ht="15.75" hidden="1">
      <c r="A106" s="320">
        <v>2434</v>
      </c>
      <c r="B106" s="350" t="s">
        <v>500</v>
      </c>
      <c r="C106" s="332">
        <v>3</v>
      </c>
      <c r="D106" s="333">
        <v>4</v>
      </c>
      <c r="E106" s="315" t="s">
        <v>525</v>
      </c>
      <c r="F106" s="343" t="s">
        <v>526</v>
      </c>
      <c r="G106" s="325"/>
      <c r="H106" s="337"/>
      <c r="I106" s="351"/>
    </row>
    <row r="107" spans="1:9" ht="15.75" hidden="1">
      <c r="A107" s="320">
        <v>2435</v>
      </c>
      <c r="B107" s="350" t="s">
        <v>500</v>
      </c>
      <c r="C107" s="332">
        <v>3</v>
      </c>
      <c r="D107" s="333">
        <v>5</v>
      </c>
      <c r="E107" s="315" t="s">
        <v>527</v>
      </c>
      <c r="F107" s="343" t="s">
        <v>528</v>
      </c>
      <c r="G107" s="325"/>
      <c r="H107" s="337"/>
      <c r="I107" s="351"/>
    </row>
    <row r="108" spans="1:9" ht="15.75" hidden="1">
      <c r="A108" s="320">
        <v>2436</v>
      </c>
      <c r="B108" s="350" t="s">
        <v>500</v>
      </c>
      <c r="C108" s="332">
        <v>3</v>
      </c>
      <c r="D108" s="333">
        <v>6</v>
      </c>
      <c r="E108" s="315" t="s">
        <v>529</v>
      </c>
      <c r="F108" s="343" t="s">
        <v>530</v>
      </c>
      <c r="G108" s="325"/>
      <c r="H108" s="337"/>
      <c r="I108" s="351"/>
    </row>
    <row r="109" spans="1:9" ht="24" hidden="1">
      <c r="A109" s="320">
        <v>2440</v>
      </c>
      <c r="B109" s="348" t="s">
        <v>500</v>
      </c>
      <c r="C109" s="321">
        <v>4</v>
      </c>
      <c r="D109" s="322">
        <v>0</v>
      </c>
      <c r="E109" s="323" t="s">
        <v>531</v>
      </c>
      <c r="F109" s="324" t="s">
        <v>532</v>
      </c>
      <c r="G109" s="325"/>
      <c r="H109" s="337"/>
      <c r="I109" s="351"/>
    </row>
    <row r="110" spans="1:9" ht="15.75" hidden="1">
      <c r="A110" s="320"/>
      <c r="B110" s="306"/>
      <c r="C110" s="321"/>
      <c r="D110" s="322"/>
      <c r="E110" s="315" t="s">
        <v>208</v>
      </c>
      <c r="F110" s="324"/>
      <c r="G110" s="354"/>
      <c r="H110" s="329"/>
      <c r="I110" s="355"/>
    </row>
    <row r="111" spans="1:9" ht="28.5" hidden="1">
      <c r="A111" s="320">
        <v>2441</v>
      </c>
      <c r="B111" s="350" t="s">
        <v>500</v>
      </c>
      <c r="C111" s="332">
        <v>4</v>
      </c>
      <c r="D111" s="333">
        <v>1</v>
      </c>
      <c r="E111" s="315" t="s">
        <v>533</v>
      </c>
      <c r="F111" s="343" t="s">
        <v>534</v>
      </c>
      <c r="G111" s="325"/>
      <c r="H111" s="337"/>
      <c r="I111" s="351"/>
    </row>
    <row r="112" spans="1:9" ht="15.75" hidden="1">
      <c r="A112" s="320">
        <v>2442</v>
      </c>
      <c r="B112" s="350" t="s">
        <v>500</v>
      </c>
      <c r="C112" s="332">
        <v>4</v>
      </c>
      <c r="D112" s="333">
        <v>2</v>
      </c>
      <c r="E112" s="315" t="s">
        <v>535</v>
      </c>
      <c r="F112" s="343" t="s">
        <v>536</v>
      </c>
      <c r="G112" s="325"/>
      <c r="H112" s="337"/>
      <c r="I112" s="351"/>
    </row>
    <row r="113" spans="1:9" ht="15.75" hidden="1">
      <c r="A113" s="320">
        <v>2443</v>
      </c>
      <c r="B113" s="350" t="s">
        <v>500</v>
      </c>
      <c r="C113" s="332">
        <v>4</v>
      </c>
      <c r="D113" s="333">
        <v>3</v>
      </c>
      <c r="E113" s="315" t="s">
        <v>537</v>
      </c>
      <c r="F113" s="343" t="s">
        <v>538</v>
      </c>
      <c r="G113" s="325"/>
      <c r="H113" s="337"/>
      <c r="I113" s="351"/>
    </row>
    <row r="114" spans="1:9" ht="15.75" hidden="1">
      <c r="A114" s="320">
        <v>2450</v>
      </c>
      <c r="B114" s="348" t="s">
        <v>500</v>
      </c>
      <c r="C114" s="321">
        <v>5</v>
      </c>
      <c r="D114" s="322">
        <v>0</v>
      </c>
      <c r="E114" s="323" t="s">
        <v>539</v>
      </c>
      <c r="F114" s="347" t="s">
        <v>540</v>
      </c>
      <c r="G114" s="325">
        <f>H114+I114</f>
        <v>0</v>
      </c>
      <c r="H114" s="337">
        <f>H116</f>
        <v>0</v>
      </c>
      <c r="I114" s="351">
        <f>I116</f>
        <v>0</v>
      </c>
    </row>
    <row r="115" spans="1:9" ht="15.75" hidden="1">
      <c r="A115" s="320"/>
      <c r="B115" s="306"/>
      <c r="C115" s="321"/>
      <c r="D115" s="322"/>
      <c r="E115" s="315" t="s">
        <v>208</v>
      </c>
      <c r="F115" s="324"/>
      <c r="G115" s="354"/>
      <c r="H115" s="329"/>
      <c r="I115" s="355"/>
    </row>
    <row r="116" spans="1:9" ht="15.75" hidden="1">
      <c r="A116" s="320">
        <v>2451</v>
      </c>
      <c r="B116" s="350" t="s">
        <v>500</v>
      </c>
      <c r="C116" s="332">
        <v>5</v>
      </c>
      <c r="D116" s="333">
        <v>1</v>
      </c>
      <c r="E116" s="315" t="s">
        <v>541</v>
      </c>
      <c r="F116" s="343" t="s">
        <v>542</v>
      </c>
      <c r="G116" s="325">
        <f>I116+H116</f>
        <v>0</v>
      </c>
      <c r="H116" s="337">
        <f>700-700</f>
        <v>0</v>
      </c>
      <c r="I116" s="351"/>
    </row>
    <row r="117" spans="1:9" ht="15.75" hidden="1">
      <c r="A117" s="320">
        <v>2452</v>
      </c>
      <c r="B117" s="350" t="s">
        <v>500</v>
      </c>
      <c r="C117" s="332">
        <v>5</v>
      </c>
      <c r="D117" s="333">
        <v>2</v>
      </c>
      <c r="E117" s="315" t="s">
        <v>543</v>
      </c>
      <c r="F117" s="343" t="s">
        <v>544</v>
      </c>
      <c r="G117" s="325"/>
      <c r="H117" s="337"/>
      <c r="I117" s="351"/>
    </row>
    <row r="118" spans="1:9" ht="15.75" hidden="1">
      <c r="A118" s="320">
        <v>2453</v>
      </c>
      <c r="B118" s="350" t="s">
        <v>500</v>
      </c>
      <c r="C118" s="332">
        <v>5</v>
      </c>
      <c r="D118" s="333">
        <v>3</v>
      </c>
      <c r="E118" s="315" t="s">
        <v>545</v>
      </c>
      <c r="F118" s="343" t="s">
        <v>546</v>
      </c>
      <c r="G118" s="325"/>
      <c r="H118" s="337"/>
      <c r="I118" s="351"/>
    </row>
    <row r="119" spans="1:9" ht="15.75" hidden="1">
      <c r="A119" s="320">
        <v>2454</v>
      </c>
      <c r="B119" s="350" t="s">
        <v>500</v>
      </c>
      <c r="C119" s="332">
        <v>5</v>
      </c>
      <c r="D119" s="333">
        <v>4</v>
      </c>
      <c r="E119" s="315" t="s">
        <v>547</v>
      </c>
      <c r="F119" s="343" t="s">
        <v>548</v>
      </c>
      <c r="G119" s="325"/>
      <c r="H119" s="337"/>
      <c r="I119" s="351"/>
    </row>
    <row r="120" spans="1:9" ht="15.75" hidden="1">
      <c r="A120" s="320">
        <v>2455</v>
      </c>
      <c r="B120" s="350" t="s">
        <v>500</v>
      </c>
      <c r="C120" s="332">
        <v>5</v>
      </c>
      <c r="D120" s="333">
        <v>5</v>
      </c>
      <c r="E120" s="315" t="s">
        <v>549</v>
      </c>
      <c r="F120" s="343" t="s">
        <v>550</v>
      </c>
      <c r="G120" s="325"/>
      <c r="H120" s="337"/>
      <c r="I120" s="351"/>
    </row>
    <row r="121" spans="1:9" ht="15.75" hidden="1">
      <c r="A121" s="320">
        <v>2460</v>
      </c>
      <c r="B121" s="348" t="s">
        <v>500</v>
      </c>
      <c r="C121" s="321">
        <v>6</v>
      </c>
      <c r="D121" s="322">
        <v>0</v>
      </c>
      <c r="E121" s="323" t="s">
        <v>551</v>
      </c>
      <c r="F121" s="324" t="s">
        <v>552</v>
      </c>
      <c r="G121" s="325"/>
      <c r="H121" s="337"/>
      <c r="I121" s="351"/>
    </row>
    <row r="122" spans="1:9" ht="15.75" hidden="1">
      <c r="A122" s="320"/>
      <c r="B122" s="306"/>
      <c r="C122" s="321"/>
      <c r="D122" s="322"/>
      <c r="E122" s="315" t="s">
        <v>208</v>
      </c>
      <c r="F122" s="324"/>
      <c r="G122" s="354"/>
      <c r="H122" s="329"/>
      <c r="I122" s="355"/>
    </row>
    <row r="123" spans="1:9" ht="15.75" hidden="1">
      <c r="A123" s="320">
        <v>2461</v>
      </c>
      <c r="B123" s="350" t="s">
        <v>500</v>
      </c>
      <c r="C123" s="332">
        <v>6</v>
      </c>
      <c r="D123" s="333">
        <v>1</v>
      </c>
      <c r="E123" s="315" t="s">
        <v>553</v>
      </c>
      <c r="F123" s="343" t="s">
        <v>552</v>
      </c>
      <c r="G123" s="325"/>
      <c r="H123" s="337"/>
      <c r="I123" s="351"/>
    </row>
    <row r="124" spans="1:9" ht="15.75" hidden="1">
      <c r="A124" s="320">
        <v>2470</v>
      </c>
      <c r="B124" s="348" t="s">
        <v>500</v>
      </c>
      <c r="C124" s="321">
        <v>7</v>
      </c>
      <c r="D124" s="322">
        <v>0</v>
      </c>
      <c r="E124" s="323" t="s">
        <v>554</v>
      </c>
      <c r="F124" s="347" t="s">
        <v>555</v>
      </c>
      <c r="G124" s="325"/>
      <c r="H124" s="337"/>
      <c r="I124" s="351"/>
    </row>
    <row r="125" spans="1:9" ht="15.75" hidden="1">
      <c r="A125" s="320"/>
      <c r="B125" s="306"/>
      <c r="C125" s="321"/>
      <c r="D125" s="322"/>
      <c r="E125" s="315" t="s">
        <v>208</v>
      </c>
      <c r="F125" s="324"/>
      <c r="G125" s="354"/>
      <c r="H125" s="329"/>
      <c r="I125" s="355"/>
    </row>
    <row r="126" spans="1:9" ht="24" hidden="1">
      <c r="A126" s="320">
        <v>2471</v>
      </c>
      <c r="B126" s="350" t="s">
        <v>500</v>
      </c>
      <c r="C126" s="332">
        <v>7</v>
      </c>
      <c r="D126" s="333">
        <v>1</v>
      </c>
      <c r="E126" s="315" t="s">
        <v>556</v>
      </c>
      <c r="F126" s="343" t="s">
        <v>557</v>
      </c>
      <c r="G126" s="325"/>
      <c r="H126" s="337"/>
      <c r="I126" s="351"/>
    </row>
    <row r="127" spans="1:9" ht="15.75" hidden="1">
      <c r="A127" s="320">
        <v>2472</v>
      </c>
      <c r="B127" s="350" t="s">
        <v>500</v>
      </c>
      <c r="C127" s="332">
        <v>7</v>
      </c>
      <c r="D127" s="333">
        <v>2</v>
      </c>
      <c r="E127" s="315" t="s">
        <v>558</v>
      </c>
      <c r="F127" s="356" t="s">
        <v>559</v>
      </c>
      <c r="G127" s="325"/>
      <c r="H127" s="337"/>
      <c r="I127" s="351"/>
    </row>
    <row r="128" spans="1:9" ht="15.75" hidden="1">
      <c r="A128" s="320">
        <v>2473</v>
      </c>
      <c r="B128" s="350" t="s">
        <v>500</v>
      </c>
      <c r="C128" s="332">
        <v>7</v>
      </c>
      <c r="D128" s="333">
        <v>3</v>
      </c>
      <c r="E128" s="315" t="s">
        <v>560</v>
      </c>
      <c r="F128" s="343" t="s">
        <v>561</v>
      </c>
      <c r="G128" s="325"/>
      <c r="H128" s="337"/>
      <c r="I128" s="351"/>
    </row>
    <row r="129" spans="1:9" ht="15.75" hidden="1">
      <c r="A129" s="320">
        <v>2474</v>
      </c>
      <c r="B129" s="350" t="s">
        <v>500</v>
      </c>
      <c r="C129" s="332">
        <v>7</v>
      </c>
      <c r="D129" s="333">
        <v>4</v>
      </c>
      <c r="E129" s="315" t="s">
        <v>562</v>
      </c>
      <c r="F129" s="334" t="s">
        <v>563</v>
      </c>
      <c r="G129" s="325"/>
      <c r="H129" s="337"/>
      <c r="I129" s="351"/>
    </row>
    <row r="130" spans="1:9" ht="36" hidden="1">
      <c r="A130" s="320">
        <v>2480</v>
      </c>
      <c r="B130" s="348" t="s">
        <v>500</v>
      </c>
      <c r="C130" s="321">
        <v>8</v>
      </c>
      <c r="D130" s="322">
        <v>0</v>
      </c>
      <c r="E130" s="323" t="s">
        <v>564</v>
      </c>
      <c r="F130" s="324" t="s">
        <v>565</v>
      </c>
      <c r="G130" s="325"/>
      <c r="H130" s="337"/>
      <c r="I130" s="351"/>
    </row>
    <row r="131" spans="1:9" ht="15.75" hidden="1">
      <c r="A131" s="320"/>
      <c r="B131" s="306"/>
      <c r="C131" s="321"/>
      <c r="D131" s="322"/>
      <c r="E131" s="315" t="s">
        <v>208</v>
      </c>
      <c r="F131" s="324"/>
      <c r="G131" s="354"/>
      <c r="H131" s="329"/>
      <c r="I131" s="355"/>
    </row>
    <row r="132" spans="1:9" ht="36" hidden="1">
      <c r="A132" s="320">
        <v>2481</v>
      </c>
      <c r="B132" s="350" t="s">
        <v>500</v>
      </c>
      <c r="C132" s="332">
        <v>8</v>
      </c>
      <c r="D132" s="333">
        <v>1</v>
      </c>
      <c r="E132" s="315" t="s">
        <v>566</v>
      </c>
      <c r="F132" s="343" t="s">
        <v>567</v>
      </c>
      <c r="G132" s="325"/>
      <c r="H132" s="337"/>
      <c r="I132" s="351"/>
    </row>
    <row r="133" spans="1:9" ht="36" hidden="1">
      <c r="A133" s="320">
        <v>2482</v>
      </c>
      <c r="B133" s="350" t="s">
        <v>500</v>
      </c>
      <c r="C133" s="332">
        <v>8</v>
      </c>
      <c r="D133" s="333">
        <v>2</v>
      </c>
      <c r="E133" s="315" t="s">
        <v>568</v>
      </c>
      <c r="F133" s="343" t="s">
        <v>569</v>
      </c>
      <c r="G133" s="325"/>
      <c r="H133" s="337"/>
      <c r="I133" s="351"/>
    </row>
    <row r="134" spans="1:9" ht="24" hidden="1">
      <c r="A134" s="320">
        <v>2483</v>
      </c>
      <c r="B134" s="350" t="s">
        <v>500</v>
      </c>
      <c r="C134" s="332">
        <v>8</v>
      </c>
      <c r="D134" s="333">
        <v>3</v>
      </c>
      <c r="E134" s="315" t="s">
        <v>570</v>
      </c>
      <c r="F134" s="343" t="s">
        <v>571</v>
      </c>
      <c r="G134" s="325"/>
      <c r="H134" s="337"/>
      <c r="I134" s="351"/>
    </row>
    <row r="135" spans="1:9" ht="36" hidden="1">
      <c r="A135" s="320">
        <v>2484</v>
      </c>
      <c r="B135" s="350" t="s">
        <v>500</v>
      </c>
      <c r="C135" s="332">
        <v>8</v>
      </c>
      <c r="D135" s="333">
        <v>4</v>
      </c>
      <c r="E135" s="315" t="s">
        <v>572</v>
      </c>
      <c r="F135" s="343" t="s">
        <v>573</v>
      </c>
      <c r="G135" s="325"/>
      <c r="H135" s="337"/>
      <c r="I135" s="351"/>
    </row>
    <row r="136" spans="1:9" ht="24" hidden="1">
      <c r="A136" s="320">
        <v>2485</v>
      </c>
      <c r="B136" s="350" t="s">
        <v>500</v>
      </c>
      <c r="C136" s="332">
        <v>8</v>
      </c>
      <c r="D136" s="333">
        <v>5</v>
      </c>
      <c r="E136" s="315" t="s">
        <v>574</v>
      </c>
      <c r="F136" s="343" t="s">
        <v>575</v>
      </c>
      <c r="G136" s="325"/>
      <c r="H136" s="337"/>
      <c r="I136" s="351"/>
    </row>
    <row r="137" spans="1:9" ht="24" hidden="1">
      <c r="A137" s="320">
        <v>2486</v>
      </c>
      <c r="B137" s="350" t="s">
        <v>500</v>
      </c>
      <c r="C137" s="332">
        <v>8</v>
      </c>
      <c r="D137" s="333">
        <v>6</v>
      </c>
      <c r="E137" s="315" t="s">
        <v>576</v>
      </c>
      <c r="F137" s="343" t="s">
        <v>577</v>
      </c>
      <c r="G137" s="325"/>
      <c r="H137" s="337"/>
      <c r="I137" s="351"/>
    </row>
    <row r="138" spans="1:9" ht="24" hidden="1">
      <c r="A138" s="320">
        <v>2487</v>
      </c>
      <c r="B138" s="350" t="s">
        <v>500</v>
      </c>
      <c r="C138" s="332">
        <v>8</v>
      </c>
      <c r="D138" s="333">
        <v>7</v>
      </c>
      <c r="E138" s="315" t="s">
        <v>578</v>
      </c>
      <c r="F138" s="343" t="s">
        <v>579</v>
      </c>
      <c r="G138" s="325"/>
      <c r="H138" s="337"/>
      <c r="I138" s="351"/>
    </row>
    <row r="139" spans="1:9" ht="28.5">
      <c r="A139" s="320">
        <v>2490</v>
      </c>
      <c r="B139" s="348" t="s">
        <v>500</v>
      </c>
      <c r="C139" s="321">
        <v>9</v>
      </c>
      <c r="D139" s="322">
        <v>0</v>
      </c>
      <c r="E139" s="323" t="s">
        <v>580</v>
      </c>
      <c r="F139" s="324" t="s">
        <v>581</v>
      </c>
      <c r="G139" s="325">
        <f>I139</f>
        <v>-7000</v>
      </c>
      <c r="H139" s="337"/>
      <c r="I139" s="351">
        <f>I141</f>
        <v>-7000</v>
      </c>
    </row>
    <row r="140" spans="1:9" ht="15.75">
      <c r="A140" s="320"/>
      <c r="B140" s="306"/>
      <c r="C140" s="321"/>
      <c r="D140" s="322"/>
      <c r="E140" s="315" t="s">
        <v>208</v>
      </c>
      <c r="F140" s="324"/>
      <c r="G140" s="354"/>
      <c r="H140" s="329"/>
      <c r="I140" s="355"/>
    </row>
    <row r="141" spans="1:9" ht="24">
      <c r="A141" s="320">
        <v>2491</v>
      </c>
      <c r="B141" s="350" t="s">
        <v>500</v>
      </c>
      <c r="C141" s="332">
        <v>9</v>
      </c>
      <c r="D141" s="333">
        <v>1</v>
      </c>
      <c r="E141" s="315" t="s">
        <v>580</v>
      </c>
      <c r="F141" s="343" t="s">
        <v>582</v>
      </c>
      <c r="G141" s="325">
        <f>I141</f>
        <v>-7000</v>
      </c>
      <c r="H141" s="337"/>
      <c r="I141" s="351">
        <v>-7000</v>
      </c>
    </row>
    <row r="142" spans="1:9" ht="22.5">
      <c r="A142" s="345">
        <v>2500</v>
      </c>
      <c r="B142" s="348" t="s">
        <v>583</v>
      </c>
      <c r="C142" s="321">
        <v>0</v>
      </c>
      <c r="D142" s="322">
        <v>0</v>
      </c>
      <c r="E142" s="349" t="s">
        <v>921</v>
      </c>
      <c r="F142" s="346" t="s">
        <v>584</v>
      </c>
      <c r="G142" s="335">
        <f>G144+G159+G150</f>
        <v>54696</v>
      </c>
      <c r="H142" s="326">
        <f>H144+H159</f>
        <v>54696</v>
      </c>
      <c r="I142" s="342">
        <f>I152+I159</f>
        <v>0</v>
      </c>
    </row>
    <row r="143" spans="1:9" ht="15.75">
      <c r="A143" s="314"/>
      <c r="B143" s="306"/>
      <c r="C143" s="307"/>
      <c r="D143" s="308"/>
      <c r="E143" s="315" t="s">
        <v>182</v>
      </c>
      <c r="F143" s="316"/>
      <c r="G143" s="317"/>
      <c r="H143" s="318"/>
      <c r="I143" s="319"/>
    </row>
    <row r="144" spans="1:9" ht="15.75">
      <c r="A144" s="320">
        <v>2510</v>
      </c>
      <c r="B144" s="348" t="s">
        <v>583</v>
      </c>
      <c r="C144" s="321">
        <v>1</v>
      </c>
      <c r="D144" s="322">
        <v>0</v>
      </c>
      <c r="E144" s="323" t="s">
        <v>585</v>
      </c>
      <c r="F144" s="324" t="s">
        <v>586</v>
      </c>
      <c r="G144" s="335">
        <f>H144+I144</f>
        <v>54000</v>
      </c>
      <c r="H144" s="335">
        <f>H146</f>
        <v>54000</v>
      </c>
      <c r="I144" s="342"/>
    </row>
    <row r="145" spans="1:9" ht="15.75">
      <c r="A145" s="320"/>
      <c r="B145" s="306"/>
      <c r="C145" s="321"/>
      <c r="D145" s="322"/>
      <c r="E145" s="315" t="s">
        <v>208</v>
      </c>
      <c r="F145" s="324"/>
      <c r="G145" s="328"/>
      <c r="H145" s="357"/>
      <c r="I145" s="330"/>
    </row>
    <row r="146" spans="1:9" ht="15.75">
      <c r="A146" s="320">
        <v>2511</v>
      </c>
      <c r="B146" s="350" t="s">
        <v>583</v>
      </c>
      <c r="C146" s="332">
        <v>1</v>
      </c>
      <c r="D146" s="333">
        <v>1</v>
      </c>
      <c r="E146" s="315" t="s">
        <v>585</v>
      </c>
      <c r="F146" s="343" t="s">
        <v>587</v>
      </c>
      <c r="G146" s="335">
        <f>H146</f>
        <v>54000</v>
      </c>
      <c r="H146" s="335">
        <v>54000</v>
      </c>
      <c r="I146" s="342"/>
    </row>
    <row r="147" spans="1:9" ht="15.75" hidden="1">
      <c r="A147" s="320">
        <v>2520</v>
      </c>
      <c r="B147" s="348" t="s">
        <v>583</v>
      </c>
      <c r="C147" s="321">
        <v>2</v>
      </c>
      <c r="D147" s="322">
        <v>0</v>
      </c>
      <c r="E147" s="323" t="s">
        <v>588</v>
      </c>
      <c r="F147" s="324" t="s">
        <v>589</v>
      </c>
      <c r="G147" s="336"/>
      <c r="H147" s="337"/>
      <c r="I147" s="342"/>
    </row>
    <row r="148" spans="1:9" ht="15.75" hidden="1">
      <c r="A148" s="320"/>
      <c r="B148" s="306"/>
      <c r="C148" s="321"/>
      <c r="D148" s="322"/>
      <c r="E148" s="315" t="s">
        <v>208</v>
      </c>
      <c r="F148" s="324"/>
      <c r="G148" s="328"/>
      <c r="H148" s="329"/>
      <c r="I148" s="330"/>
    </row>
    <row r="149" spans="1:9" ht="15.75" hidden="1">
      <c r="A149" s="320">
        <v>2521</v>
      </c>
      <c r="B149" s="350" t="s">
        <v>583</v>
      </c>
      <c r="C149" s="332">
        <v>2</v>
      </c>
      <c r="D149" s="333">
        <v>1</v>
      </c>
      <c r="E149" s="315" t="s">
        <v>590</v>
      </c>
      <c r="F149" s="343" t="s">
        <v>591</v>
      </c>
      <c r="G149" s="336"/>
      <c r="H149" s="337"/>
      <c r="I149" s="342"/>
    </row>
    <row r="150" spans="1:9" ht="15.75" hidden="1">
      <c r="A150" s="320">
        <v>2530</v>
      </c>
      <c r="B150" s="348" t="s">
        <v>583</v>
      </c>
      <c r="C150" s="321">
        <v>3</v>
      </c>
      <c r="D150" s="322">
        <v>0</v>
      </c>
      <c r="E150" s="323" t="s">
        <v>592</v>
      </c>
      <c r="F150" s="324" t="s">
        <v>593</v>
      </c>
      <c r="G150" s="336">
        <f>I150</f>
        <v>0</v>
      </c>
      <c r="H150" s="337"/>
      <c r="I150" s="342">
        <f>I152</f>
        <v>0</v>
      </c>
    </row>
    <row r="151" spans="1:9" ht="15.75" hidden="1">
      <c r="A151" s="320"/>
      <c r="B151" s="306"/>
      <c r="C151" s="321"/>
      <c r="D151" s="322"/>
      <c r="E151" s="315" t="s">
        <v>208</v>
      </c>
      <c r="F151" s="324"/>
      <c r="G151" s="328"/>
      <c r="H151" s="329"/>
      <c r="I151" s="330"/>
    </row>
    <row r="152" spans="1:9" ht="15.75" hidden="1">
      <c r="A152" s="320">
        <v>2531</v>
      </c>
      <c r="B152" s="350" t="s">
        <v>583</v>
      </c>
      <c r="C152" s="332">
        <v>3</v>
      </c>
      <c r="D152" s="333">
        <v>1</v>
      </c>
      <c r="E152" s="315" t="s">
        <v>592</v>
      </c>
      <c r="F152" s="343" t="s">
        <v>594</v>
      </c>
      <c r="G152" s="336">
        <f>I152</f>
        <v>0</v>
      </c>
      <c r="H152" s="337"/>
      <c r="I152" s="342"/>
    </row>
    <row r="153" spans="1:9" ht="24" hidden="1">
      <c r="A153" s="320">
        <v>2540</v>
      </c>
      <c r="B153" s="348" t="s">
        <v>583</v>
      </c>
      <c r="C153" s="321">
        <v>4</v>
      </c>
      <c r="D153" s="322">
        <v>0</v>
      </c>
      <c r="E153" s="323" t="s">
        <v>595</v>
      </c>
      <c r="F153" s="324" t="s">
        <v>596</v>
      </c>
      <c r="G153" s="336"/>
      <c r="H153" s="337"/>
      <c r="I153" s="342"/>
    </row>
    <row r="154" spans="1:9" ht="15.75" hidden="1">
      <c r="A154" s="320"/>
      <c r="B154" s="306"/>
      <c r="C154" s="321"/>
      <c r="D154" s="322"/>
      <c r="E154" s="315" t="s">
        <v>208</v>
      </c>
      <c r="F154" s="324"/>
      <c r="G154" s="328"/>
      <c r="H154" s="329"/>
      <c r="I154" s="330"/>
    </row>
    <row r="155" spans="1:9" ht="24" hidden="1">
      <c r="A155" s="320">
        <v>2541</v>
      </c>
      <c r="B155" s="350" t="s">
        <v>583</v>
      </c>
      <c r="C155" s="332">
        <v>4</v>
      </c>
      <c r="D155" s="333">
        <v>1</v>
      </c>
      <c r="E155" s="315" t="s">
        <v>595</v>
      </c>
      <c r="F155" s="343" t="s">
        <v>597</v>
      </c>
      <c r="G155" s="336"/>
      <c r="H155" s="337"/>
      <c r="I155" s="342"/>
    </row>
    <row r="156" spans="1:9" ht="36" hidden="1">
      <c r="A156" s="320">
        <v>2550</v>
      </c>
      <c r="B156" s="348" t="s">
        <v>583</v>
      </c>
      <c r="C156" s="321">
        <v>5</v>
      </c>
      <c r="D156" s="322">
        <v>0</v>
      </c>
      <c r="E156" s="323" t="s">
        <v>598</v>
      </c>
      <c r="F156" s="324" t="s">
        <v>599</v>
      </c>
      <c r="G156" s="336"/>
      <c r="H156" s="337"/>
      <c r="I156" s="342"/>
    </row>
    <row r="157" spans="1:9" ht="15.75" hidden="1">
      <c r="A157" s="320"/>
      <c r="B157" s="306"/>
      <c r="C157" s="321"/>
      <c r="D157" s="322"/>
      <c r="E157" s="315" t="s">
        <v>208</v>
      </c>
      <c r="F157" s="324"/>
      <c r="G157" s="328"/>
      <c r="H157" s="329"/>
      <c r="I157" s="330"/>
    </row>
    <row r="158" spans="1:9" ht="24" hidden="1">
      <c r="A158" s="320">
        <v>2551</v>
      </c>
      <c r="B158" s="350" t="s">
        <v>583</v>
      </c>
      <c r="C158" s="332">
        <v>5</v>
      </c>
      <c r="D158" s="333">
        <v>1</v>
      </c>
      <c r="E158" s="315" t="s">
        <v>598</v>
      </c>
      <c r="F158" s="343" t="s">
        <v>600</v>
      </c>
      <c r="G158" s="336"/>
      <c r="H158" s="337"/>
      <c r="I158" s="342"/>
    </row>
    <row r="159" spans="1:9" ht="28.5">
      <c r="A159" s="320">
        <v>2560</v>
      </c>
      <c r="B159" s="348" t="s">
        <v>583</v>
      </c>
      <c r="C159" s="321">
        <v>6</v>
      </c>
      <c r="D159" s="322">
        <v>0</v>
      </c>
      <c r="E159" s="323" t="s">
        <v>601</v>
      </c>
      <c r="F159" s="324" t="s">
        <v>602</v>
      </c>
      <c r="G159" s="335">
        <f>G161</f>
        <v>696</v>
      </c>
      <c r="H159" s="326">
        <f>H161</f>
        <v>696</v>
      </c>
      <c r="I159" s="342">
        <f>I161</f>
        <v>0</v>
      </c>
    </row>
    <row r="160" spans="1:9" ht="15.75">
      <c r="A160" s="320"/>
      <c r="B160" s="306"/>
      <c r="C160" s="321"/>
      <c r="D160" s="322"/>
      <c r="E160" s="315" t="s">
        <v>208</v>
      </c>
      <c r="F160" s="324"/>
      <c r="G160" s="328"/>
      <c r="H160" s="329"/>
      <c r="I160" s="330"/>
    </row>
    <row r="161" spans="1:9" ht="28.5">
      <c r="A161" s="320">
        <v>2561</v>
      </c>
      <c r="B161" s="350" t="s">
        <v>583</v>
      </c>
      <c r="C161" s="332">
        <v>6</v>
      </c>
      <c r="D161" s="333">
        <v>1</v>
      </c>
      <c r="E161" s="315" t="s">
        <v>601</v>
      </c>
      <c r="F161" s="343" t="s">
        <v>603</v>
      </c>
      <c r="G161" s="335">
        <f>H161+I161</f>
        <v>696</v>
      </c>
      <c r="H161" s="326">
        <v>696</v>
      </c>
      <c r="I161" s="342"/>
    </row>
    <row r="162" spans="1:9" ht="35.25" thickBot="1">
      <c r="A162" s="345">
        <v>2600</v>
      </c>
      <c r="B162" s="348" t="s">
        <v>604</v>
      </c>
      <c r="C162" s="321">
        <v>0</v>
      </c>
      <c r="D162" s="322">
        <v>0</v>
      </c>
      <c r="E162" s="349" t="s">
        <v>922</v>
      </c>
      <c r="F162" s="346" t="s">
        <v>605</v>
      </c>
      <c r="G162" s="335">
        <f>H162+I162</f>
        <v>21800</v>
      </c>
      <c r="H162" s="326">
        <f>H173+H180</f>
        <v>17800</v>
      </c>
      <c r="I162" s="351">
        <f>I164+I180</f>
        <v>4000</v>
      </c>
    </row>
    <row r="163" spans="1:9" ht="16.5" hidden="1" thickBot="1">
      <c r="A163" s="320"/>
      <c r="B163" s="321"/>
      <c r="C163" s="321"/>
      <c r="D163" s="322"/>
      <c r="E163" s="315" t="s">
        <v>182</v>
      </c>
      <c r="F163" s="358"/>
      <c r="G163" s="359"/>
      <c r="H163" s="360"/>
      <c r="I163" s="342"/>
    </row>
    <row r="164" spans="1:9" ht="16.5" hidden="1" thickBot="1">
      <c r="A164" s="320">
        <v>2610</v>
      </c>
      <c r="B164" s="348" t="s">
        <v>604</v>
      </c>
      <c r="C164" s="321">
        <v>1</v>
      </c>
      <c r="D164" s="322">
        <v>0</v>
      </c>
      <c r="E164" s="323" t="s">
        <v>606</v>
      </c>
      <c r="F164" s="324" t="s">
        <v>607</v>
      </c>
      <c r="G164" s="336">
        <f>H164+I164</f>
        <v>0</v>
      </c>
      <c r="H164" s="337"/>
      <c r="I164" s="342">
        <f>I166</f>
        <v>0</v>
      </c>
    </row>
    <row r="165" spans="1:9" ht="16.5" hidden="1" thickBot="1">
      <c r="A165" s="320"/>
      <c r="B165" s="306"/>
      <c r="C165" s="321"/>
      <c r="D165" s="322"/>
      <c r="E165" s="315" t="s">
        <v>208</v>
      </c>
      <c r="F165" s="324"/>
      <c r="G165" s="328"/>
      <c r="H165" s="329"/>
      <c r="I165" s="330"/>
    </row>
    <row r="166" spans="1:9" ht="16.5" hidden="1" thickBot="1">
      <c r="A166" s="320">
        <v>2611</v>
      </c>
      <c r="B166" s="350" t="s">
        <v>604</v>
      </c>
      <c r="C166" s="332">
        <v>1</v>
      </c>
      <c r="D166" s="333">
        <v>1</v>
      </c>
      <c r="E166" s="315" t="s">
        <v>608</v>
      </c>
      <c r="F166" s="343" t="s">
        <v>609</v>
      </c>
      <c r="G166" s="336">
        <v>0</v>
      </c>
      <c r="H166" s="337"/>
      <c r="I166" s="342"/>
    </row>
    <row r="167" spans="1:9" ht="16.5" hidden="1" thickBot="1">
      <c r="A167" s="320">
        <v>2620</v>
      </c>
      <c r="B167" s="348" t="s">
        <v>604</v>
      </c>
      <c r="C167" s="321">
        <v>2</v>
      </c>
      <c r="D167" s="322">
        <v>0</v>
      </c>
      <c r="E167" s="323" t="s">
        <v>610</v>
      </c>
      <c r="F167" s="324" t="s">
        <v>611</v>
      </c>
      <c r="G167" s="336"/>
      <c r="H167" s="337"/>
      <c r="I167" s="342"/>
    </row>
    <row r="168" spans="1:9" ht="16.5" hidden="1" thickBot="1">
      <c r="A168" s="320"/>
      <c r="B168" s="306"/>
      <c r="C168" s="321"/>
      <c r="D168" s="322"/>
      <c r="E168" s="315" t="s">
        <v>208</v>
      </c>
      <c r="F168" s="324"/>
      <c r="G168" s="328"/>
      <c r="H168" s="329"/>
      <c r="I168" s="330"/>
    </row>
    <row r="169" spans="1:9" ht="16.5" hidden="1" thickBot="1">
      <c r="A169" s="320">
        <v>2621</v>
      </c>
      <c r="B169" s="350" t="s">
        <v>604</v>
      </c>
      <c r="C169" s="332">
        <v>2</v>
      </c>
      <c r="D169" s="333">
        <v>1</v>
      </c>
      <c r="E169" s="315" t="s">
        <v>610</v>
      </c>
      <c r="F169" s="343" t="s">
        <v>612</v>
      </c>
      <c r="G169" s="336"/>
      <c r="H169" s="337"/>
      <c r="I169" s="342"/>
    </row>
    <row r="170" spans="1:9" ht="16.5" hidden="1" thickBot="1">
      <c r="A170" s="320">
        <v>2630</v>
      </c>
      <c r="B170" s="348" t="s">
        <v>604</v>
      </c>
      <c r="C170" s="321">
        <v>3</v>
      </c>
      <c r="D170" s="322">
        <v>0</v>
      </c>
      <c r="E170" s="323" t="s">
        <v>613</v>
      </c>
      <c r="F170" s="324" t="s">
        <v>614</v>
      </c>
      <c r="G170" s="336"/>
      <c r="H170" s="337"/>
      <c r="I170" s="342"/>
    </row>
    <row r="171" spans="1:9" ht="16.5" hidden="1" thickBot="1">
      <c r="A171" s="320"/>
      <c r="B171" s="306"/>
      <c r="C171" s="321"/>
      <c r="D171" s="322"/>
      <c r="E171" s="315" t="s">
        <v>208</v>
      </c>
      <c r="F171" s="324"/>
      <c r="G171" s="328"/>
      <c r="H171" s="329"/>
      <c r="I171" s="330"/>
    </row>
    <row r="172" spans="1:9" ht="16.5" hidden="1" thickBot="1">
      <c r="A172" s="320">
        <v>2631</v>
      </c>
      <c r="B172" s="350" t="s">
        <v>604</v>
      </c>
      <c r="C172" s="332">
        <v>3</v>
      </c>
      <c r="D172" s="333">
        <v>1</v>
      </c>
      <c r="E172" s="361" t="s">
        <v>615</v>
      </c>
      <c r="F172" s="362" t="s">
        <v>616</v>
      </c>
      <c r="G172" s="336"/>
      <c r="H172" s="337"/>
      <c r="I172" s="342"/>
    </row>
    <row r="173" spans="1:9" ht="16.5" thickBot="1">
      <c r="A173" s="320">
        <v>2640</v>
      </c>
      <c r="B173" s="321" t="s">
        <v>604</v>
      </c>
      <c r="C173" s="321">
        <v>4</v>
      </c>
      <c r="D173" s="322">
        <v>0</v>
      </c>
      <c r="E173" s="363" t="s">
        <v>617</v>
      </c>
      <c r="F173" s="324" t="s">
        <v>618</v>
      </c>
      <c r="G173" s="335">
        <f>H173+I173</f>
        <v>16800</v>
      </c>
      <c r="H173" s="326">
        <f>H175+H176</f>
        <v>16800</v>
      </c>
      <c r="I173" s="342"/>
    </row>
    <row r="174" spans="1:9" ht="16.5" thickBot="1">
      <c r="A174" s="320"/>
      <c r="B174" s="321"/>
      <c r="C174" s="321"/>
      <c r="D174" s="322"/>
      <c r="E174" s="364" t="s">
        <v>208</v>
      </c>
      <c r="F174" s="324"/>
      <c r="G174" s="328"/>
      <c r="H174" s="329"/>
      <c r="I174" s="330"/>
    </row>
    <row r="175" spans="1:9" ht="15.75">
      <c r="A175" s="320">
        <v>2641</v>
      </c>
      <c r="B175" s="350" t="s">
        <v>604</v>
      </c>
      <c r="C175" s="332">
        <v>4</v>
      </c>
      <c r="D175" s="333">
        <v>1</v>
      </c>
      <c r="E175" s="344" t="s">
        <v>619</v>
      </c>
      <c r="F175" s="343" t="s">
        <v>620</v>
      </c>
      <c r="G175" s="335">
        <f>H175</f>
        <v>16800</v>
      </c>
      <c r="H175" s="326">
        <v>16800</v>
      </c>
      <c r="I175" s="342"/>
    </row>
    <row r="176" spans="1:9" ht="15.75" hidden="1">
      <c r="A176" s="320">
        <v>2641</v>
      </c>
      <c r="B176" s="350" t="s">
        <v>604</v>
      </c>
      <c r="C176" s="332">
        <v>4</v>
      </c>
      <c r="D176" s="333">
        <v>1</v>
      </c>
      <c r="E176" s="344" t="s">
        <v>954</v>
      </c>
      <c r="F176" s="343" t="s">
        <v>620</v>
      </c>
      <c r="G176" s="335">
        <f>H176</f>
        <v>0</v>
      </c>
      <c r="H176" s="326"/>
      <c r="I176" s="342"/>
    </row>
    <row r="177" spans="1:9" ht="36" hidden="1">
      <c r="A177" s="320">
        <v>2650</v>
      </c>
      <c r="B177" s="348" t="s">
        <v>604</v>
      </c>
      <c r="C177" s="321">
        <v>5</v>
      </c>
      <c r="D177" s="322">
        <v>0</v>
      </c>
      <c r="E177" s="323" t="s">
        <v>621</v>
      </c>
      <c r="F177" s="324" t="s">
        <v>622</v>
      </c>
      <c r="G177" s="336"/>
      <c r="H177" s="337"/>
      <c r="I177" s="342"/>
    </row>
    <row r="178" spans="1:9" ht="15.75" hidden="1">
      <c r="A178" s="320"/>
      <c r="B178" s="306"/>
      <c r="C178" s="321"/>
      <c r="D178" s="322"/>
      <c r="E178" s="315" t="s">
        <v>208</v>
      </c>
      <c r="F178" s="324"/>
      <c r="G178" s="328"/>
      <c r="H178" s="329"/>
      <c r="I178" s="330"/>
    </row>
    <row r="179" spans="1:9" ht="36" hidden="1">
      <c r="A179" s="320">
        <v>2651</v>
      </c>
      <c r="B179" s="350" t="s">
        <v>604</v>
      </c>
      <c r="C179" s="332">
        <v>5</v>
      </c>
      <c r="D179" s="333">
        <v>1</v>
      </c>
      <c r="E179" s="315" t="s">
        <v>621</v>
      </c>
      <c r="F179" s="343" t="s">
        <v>623</v>
      </c>
      <c r="G179" s="336"/>
      <c r="H179" s="337"/>
      <c r="I179" s="342"/>
    </row>
    <row r="180" spans="1:9" ht="28.5">
      <c r="A180" s="320">
        <v>2660</v>
      </c>
      <c r="B180" s="348" t="s">
        <v>604</v>
      </c>
      <c r="C180" s="321">
        <v>6</v>
      </c>
      <c r="D180" s="322">
        <v>0</v>
      </c>
      <c r="E180" s="323" t="s">
        <v>624</v>
      </c>
      <c r="F180" s="347" t="s">
        <v>625</v>
      </c>
      <c r="G180" s="325">
        <f>H180+I180</f>
        <v>5000</v>
      </c>
      <c r="H180" s="365">
        <f>H182</f>
        <v>1000</v>
      </c>
      <c r="I180" s="351">
        <f>I182</f>
        <v>4000</v>
      </c>
    </row>
    <row r="181" spans="1:9" ht="15.75">
      <c r="A181" s="320"/>
      <c r="B181" s="306"/>
      <c r="C181" s="321"/>
      <c r="D181" s="322"/>
      <c r="E181" s="315" t="s">
        <v>208</v>
      </c>
      <c r="F181" s="324"/>
      <c r="G181" s="328"/>
      <c r="H181" s="329"/>
      <c r="I181" s="330"/>
    </row>
    <row r="182" spans="1:9" ht="28.5">
      <c r="A182" s="320">
        <v>2661</v>
      </c>
      <c r="B182" s="350" t="s">
        <v>604</v>
      </c>
      <c r="C182" s="332">
        <v>6</v>
      </c>
      <c r="D182" s="333">
        <v>1</v>
      </c>
      <c r="E182" s="315" t="s">
        <v>624</v>
      </c>
      <c r="F182" s="343" t="s">
        <v>626</v>
      </c>
      <c r="G182" s="325">
        <f>H182+I182</f>
        <v>5000</v>
      </c>
      <c r="H182" s="365">
        <v>1000</v>
      </c>
      <c r="I182" s="351">
        <v>4000</v>
      </c>
    </row>
    <row r="183" spans="1:9" ht="36" hidden="1">
      <c r="A183" s="345">
        <v>2700</v>
      </c>
      <c r="B183" s="348" t="s">
        <v>627</v>
      </c>
      <c r="C183" s="321">
        <v>0</v>
      </c>
      <c r="D183" s="322">
        <v>0</v>
      </c>
      <c r="E183" s="349" t="s">
        <v>923</v>
      </c>
      <c r="F183" s="346" t="s">
        <v>628</v>
      </c>
      <c r="G183" s="335">
        <f>H183+I183</f>
        <v>0</v>
      </c>
      <c r="H183" s="365">
        <f>H185</f>
        <v>0</v>
      </c>
      <c r="I183" s="327"/>
    </row>
    <row r="184" spans="1:9" ht="15.75" hidden="1">
      <c r="A184" s="314"/>
      <c r="B184" s="306"/>
      <c r="C184" s="307"/>
      <c r="D184" s="308"/>
      <c r="E184" s="315" t="s">
        <v>182</v>
      </c>
      <c r="F184" s="316"/>
      <c r="G184" s="317"/>
      <c r="H184" s="318"/>
      <c r="I184" s="319"/>
    </row>
    <row r="185" spans="1:9" ht="28.5" hidden="1">
      <c r="A185" s="320">
        <v>2710</v>
      </c>
      <c r="B185" s="348" t="s">
        <v>627</v>
      </c>
      <c r="C185" s="321">
        <v>1</v>
      </c>
      <c r="D185" s="322">
        <v>0</v>
      </c>
      <c r="E185" s="323" t="s">
        <v>629</v>
      </c>
      <c r="F185" s="324" t="s">
        <v>630</v>
      </c>
      <c r="G185" s="325">
        <f>H185+I185</f>
        <v>0</v>
      </c>
      <c r="H185" s="365">
        <f>H189</f>
        <v>0</v>
      </c>
      <c r="I185" s="351"/>
    </row>
    <row r="186" spans="1:9" ht="15.75" hidden="1">
      <c r="A186" s="320"/>
      <c r="B186" s="306"/>
      <c r="C186" s="321"/>
      <c r="D186" s="322"/>
      <c r="E186" s="315" t="s">
        <v>208</v>
      </c>
      <c r="F186" s="324"/>
      <c r="G186" s="354"/>
      <c r="H186" s="366"/>
      <c r="I186" s="355"/>
    </row>
    <row r="187" spans="1:9" ht="15.75" hidden="1">
      <c r="A187" s="320">
        <v>2711</v>
      </c>
      <c r="B187" s="350" t="s">
        <v>627</v>
      </c>
      <c r="C187" s="332">
        <v>1</v>
      </c>
      <c r="D187" s="333">
        <v>1</v>
      </c>
      <c r="E187" s="315" t="s">
        <v>631</v>
      </c>
      <c r="F187" s="343" t="s">
        <v>632</v>
      </c>
      <c r="G187" s="325"/>
      <c r="H187" s="365"/>
      <c r="I187" s="351"/>
    </row>
    <row r="188" spans="1:9" ht="15.75" hidden="1">
      <c r="A188" s="320">
        <v>2712</v>
      </c>
      <c r="B188" s="350" t="s">
        <v>627</v>
      </c>
      <c r="C188" s="332">
        <v>1</v>
      </c>
      <c r="D188" s="333">
        <v>2</v>
      </c>
      <c r="E188" s="315" t="s">
        <v>633</v>
      </c>
      <c r="F188" s="343" t="s">
        <v>634</v>
      </c>
      <c r="G188" s="325"/>
      <c r="H188" s="365"/>
      <c r="I188" s="351"/>
    </row>
    <row r="189" spans="1:9" ht="15.75" hidden="1">
      <c r="A189" s="320">
        <v>2713</v>
      </c>
      <c r="B189" s="350" t="s">
        <v>627</v>
      </c>
      <c r="C189" s="332">
        <v>1</v>
      </c>
      <c r="D189" s="333">
        <v>3</v>
      </c>
      <c r="E189" s="315" t="s">
        <v>635</v>
      </c>
      <c r="F189" s="343" t="s">
        <v>636</v>
      </c>
      <c r="G189" s="325">
        <f>H189+I189</f>
        <v>0</v>
      </c>
      <c r="H189" s="365"/>
      <c r="I189" s="351"/>
    </row>
    <row r="190" spans="1:9" ht="15.75" hidden="1">
      <c r="A190" s="320">
        <v>2720</v>
      </c>
      <c r="B190" s="348" t="s">
        <v>627</v>
      </c>
      <c r="C190" s="321">
        <v>2</v>
      </c>
      <c r="D190" s="322">
        <v>0</v>
      </c>
      <c r="E190" s="323" t="s">
        <v>637</v>
      </c>
      <c r="F190" s="324" t="s">
        <v>638</v>
      </c>
      <c r="G190" s="336"/>
      <c r="H190" s="337"/>
      <c r="I190" s="342"/>
    </row>
    <row r="191" spans="1:9" ht="15.75" hidden="1">
      <c r="A191" s="320"/>
      <c r="B191" s="306"/>
      <c r="C191" s="321"/>
      <c r="D191" s="322"/>
      <c r="E191" s="315" t="s">
        <v>208</v>
      </c>
      <c r="F191" s="324"/>
      <c r="G191" s="328"/>
      <c r="H191" s="329"/>
      <c r="I191" s="330"/>
    </row>
    <row r="192" spans="1:9" ht="15.75" hidden="1">
      <c r="A192" s="320">
        <v>2721</v>
      </c>
      <c r="B192" s="350" t="s">
        <v>627</v>
      </c>
      <c r="C192" s="332">
        <v>2</v>
      </c>
      <c r="D192" s="333">
        <v>1</v>
      </c>
      <c r="E192" s="315" t="s">
        <v>639</v>
      </c>
      <c r="F192" s="343" t="s">
        <v>640</v>
      </c>
      <c r="G192" s="336"/>
      <c r="H192" s="337"/>
      <c r="I192" s="342"/>
    </row>
    <row r="193" spans="1:9" ht="15.75" hidden="1">
      <c r="A193" s="320">
        <v>2722</v>
      </c>
      <c r="B193" s="350" t="s">
        <v>627</v>
      </c>
      <c r="C193" s="332">
        <v>2</v>
      </c>
      <c r="D193" s="333">
        <v>2</v>
      </c>
      <c r="E193" s="315" t="s">
        <v>641</v>
      </c>
      <c r="F193" s="343" t="s">
        <v>642</v>
      </c>
      <c r="G193" s="336"/>
      <c r="H193" s="337"/>
      <c r="I193" s="342"/>
    </row>
    <row r="194" spans="1:9" ht="15.75" hidden="1">
      <c r="A194" s="320">
        <v>2723</v>
      </c>
      <c r="B194" s="350" t="s">
        <v>627</v>
      </c>
      <c r="C194" s="332">
        <v>2</v>
      </c>
      <c r="D194" s="333">
        <v>3</v>
      </c>
      <c r="E194" s="315" t="s">
        <v>643</v>
      </c>
      <c r="F194" s="343" t="s">
        <v>644</v>
      </c>
      <c r="G194" s="336"/>
      <c r="H194" s="337"/>
      <c r="I194" s="342"/>
    </row>
    <row r="195" spans="1:9" ht="15.75" hidden="1">
      <c r="A195" s="320">
        <v>2724</v>
      </c>
      <c r="B195" s="350" t="s">
        <v>627</v>
      </c>
      <c r="C195" s="332">
        <v>2</v>
      </c>
      <c r="D195" s="333">
        <v>4</v>
      </c>
      <c r="E195" s="315" t="s">
        <v>645</v>
      </c>
      <c r="F195" s="343" t="s">
        <v>646</v>
      </c>
      <c r="G195" s="336"/>
      <c r="H195" s="337"/>
      <c r="I195" s="342"/>
    </row>
    <row r="196" spans="1:9" ht="15.75" hidden="1">
      <c r="A196" s="320">
        <v>2730</v>
      </c>
      <c r="B196" s="348" t="s">
        <v>627</v>
      </c>
      <c r="C196" s="321">
        <v>3</v>
      </c>
      <c r="D196" s="322">
        <v>0</v>
      </c>
      <c r="E196" s="323" t="s">
        <v>647</v>
      </c>
      <c r="F196" s="324" t="s">
        <v>648</v>
      </c>
      <c r="G196" s="336"/>
      <c r="H196" s="337"/>
      <c r="I196" s="342"/>
    </row>
    <row r="197" spans="1:9" ht="15.75" hidden="1">
      <c r="A197" s="320"/>
      <c r="B197" s="306"/>
      <c r="C197" s="321"/>
      <c r="D197" s="322"/>
      <c r="E197" s="315" t="s">
        <v>208</v>
      </c>
      <c r="F197" s="324"/>
      <c r="G197" s="328"/>
      <c r="H197" s="329"/>
      <c r="I197" s="330"/>
    </row>
    <row r="198" spans="1:9" ht="15.75" hidden="1">
      <c r="A198" s="320">
        <v>2731</v>
      </c>
      <c r="B198" s="350" t="s">
        <v>627</v>
      </c>
      <c r="C198" s="332">
        <v>3</v>
      </c>
      <c r="D198" s="333">
        <v>1</v>
      </c>
      <c r="E198" s="315" t="s">
        <v>649</v>
      </c>
      <c r="F198" s="334" t="s">
        <v>650</v>
      </c>
      <c r="G198" s="336"/>
      <c r="H198" s="337"/>
      <c r="I198" s="342"/>
    </row>
    <row r="199" spans="1:9" ht="15.75" hidden="1">
      <c r="A199" s="320">
        <v>2732</v>
      </c>
      <c r="B199" s="350" t="s">
        <v>627</v>
      </c>
      <c r="C199" s="332">
        <v>3</v>
      </c>
      <c r="D199" s="333">
        <v>2</v>
      </c>
      <c r="E199" s="315" t="s">
        <v>651</v>
      </c>
      <c r="F199" s="334" t="s">
        <v>652</v>
      </c>
      <c r="G199" s="336"/>
      <c r="H199" s="337"/>
      <c r="I199" s="342"/>
    </row>
    <row r="200" spans="1:9" ht="24" hidden="1">
      <c r="A200" s="320">
        <v>2733</v>
      </c>
      <c r="B200" s="350" t="s">
        <v>627</v>
      </c>
      <c r="C200" s="332">
        <v>3</v>
      </c>
      <c r="D200" s="333">
        <v>3</v>
      </c>
      <c r="E200" s="315" t="s">
        <v>653</v>
      </c>
      <c r="F200" s="334" t="s">
        <v>654</v>
      </c>
      <c r="G200" s="336"/>
      <c r="H200" s="337"/>
      <c r="I200" s="342"/>
    </row>
    <row r="201" spans="1:9" ht="24" hidden="1">
      <c r="A201" s="320">
        <v>2734</v>
      </c>
      <c r="B201" s="350" t="s">
        <v>627</v>
      </c>
      <c r="C201" s="332">
        <v>3</v>
      </c>
      <c r="D201" s="333">
        <v>4</v>
      </c>
      <c r="E201" s="315" t="s">
        <v>655</v>
      </c>
      <c r="F201" s="334" t="s">
        <v>656</v>
      </c>
      <c r="G201" s="336"/>
      <c r="H201" s="337"/>
      <c r="I201" s="342"/>
    </row>
    <row r="202" spans="1:9" ht="15.75" hidden="1">
      <c r="A202" s="320">
        <v>2740</v>
      </c>
      <c r="B202" s="348" t="s">
        <v>627</v>
      </c>
      <c r="C202" s="321">
        <v>4</v>
      </c>
      <c r="D202" s="322">
        <v>0</v>
      </c>
      <c r="E202" s="323" t="s">
        <v>657</v>
      </c>
      <c r="F202" s="324" t="s">
        <v>658</v>
      </c>
      <c r="G202" s="336"/>
      <c r="H202" s="337"/>
      <c r="I202" s="342"/>
    </row>
    <row r="203" spans="1:9" ht="15.75" hidden="1">
      <c r="A203" s="320"/>
      <c r="B203" s="306"/>
      <c r="C203" s="321"/>
      <c r="D203" s="322"/>
      <c r="E203" s="315" t="s">
        <v>208</v>
      </c>
      <c r="F203" s="324"/>
      <c r="G203" s="328"/>
      <c r="H203" s="329"/>
      <c r="I203" s="330"/>
    </row>
    <row r="204" spans="1:9" ht="15.75" hidden="1">
      <c r="A204" s="320">
        <v>2741</v>
      </c>
      <c r="B204" s="350" t="s">
        <v>627</v>
      </c>
      <c r="C204" s="332">
        <v>4</v>
      </c>
      <c r="D204" s="333">
        <v>1</v>
      </c>
      <c r="E204" s="315" t="s">
        <v>657</v>
      </c>
      <c r="F204" s="343" t="s">
        <v>659</v>
      </c>
      <c r="G204" s="336"/>
      <c r="H204" s="337"/>
      <c r="I204" s="342"/>
    </row>
    <row r="205" spans="1:9" ht="24" hidden="1">
      <c r="A205" s="320">
        <v>2750</v>
      </c>
      <c r="B205" s="348" t="s">
        <v>627</v>
      </c>
      <c r="C205" s="321">
        <v>5</v>
      </c>
      <c r="D205" s="322">
        <v>0</v>
      </c>
      <c r="E205" s="323" t="s">
        <v>661</v>
      </c>
      <c r="F205" s="324" t="s">
        <v>662</v>
      </c>
      <c r="G205" s="336"/>
      <c r="H205" s="337"/>
      <c r="I205" s="342"/>
    </row>
    <row r="206" spans="1:9" ht="15.75" hidden="1">
      <c r="A206" s="320"/>
      <c r="B206" s="306"/>
      <c r="C206" s="321"/>
      <c r="D206" s="322"/>
      <c r="E206" s="315" t="s">
        <v>208</v>
      </c>
      <c r="F206" s="324"/>
      <c r="G206" s="328"/>
      <c r="H206" s="329"/>
      <c r="I206" s="330"/>
    </row>
    <row r="207" spans="1:9" ht="24" hidden="1">
      <c r="A207" s="320">
        <v>2751</v>
      </c>
      <c r="B207" s="350" t="s">
        <v>627</v>
      </c>
      <c r="C207" s="332">
        <v>5</v>
      </c>
      <c r="D207" s="333">
        <v>1</v>
      </c>
      <c r="E207" s="315" t="s">
        <v>661</v>
      </c>
      <c r="F207" s="343" t="s">
        <v>662</v>
      </c>
      <c r="G207" s="336"/>
      <c r="H207" s="337"/>
      <c r="I207" s="342"/>
    </row>
    <row r="208" spans="1:9" ht="15.75" hidden="1">
      <c r="A208" s="320">
        <v>2760</v>
      </c>
      <c r="B208" s="348" t="s">
        <v>627</v>
      </c>
      <c r="C208" s="321">
        <v>6</v>
      </c>
      <c r="D208" s="322">
        <v>0</v>
      </c>
      <c r="E208" s="323" t="s">
        <v>663</v>
      </c>
      <c r="F208" s="324" t="s">
        <v>664</v>
      </c>
      <c r="G208" s="335"/>
      <c r="H208" s="326"/>
      <c r="I208" s="327"/>
    </row>
    <row r="209" spans="1:9" ht="15.75" hidden="1">
      <c r="A209" s="320"/>
      <c r="B209" s="306"/>
      <c r="C209" s="321"/>
      <c r="D209" s="322"/>
      <c r="E209" s="315" t="s">
        <v>208</v>
      </c>
      <c r="F209" s="324"/>
      <c r="G209" s="357"/>
      <c r="H209" s="367"/>
      <c r="I209" s="339"/>
    </row>
    <row r="210" spans="1:9" ht="24" hidden="1">
      <c r="A210" s="320">
        <v>2761</v>
      </c>
      <c r="B210" s="350" t="s">
        <v>627</v>
      </c>
      <c r="C210" s="332">
        <v>6</v>
      </c>
      <c r="D210" s="333">
        <v>1</v>
      </c>
      <c r="E210" s="315" t="s">
        <v>665</v>
      </c>
      <c r="F210" s="324"/>
      <c r="G210" s="335"/>
      <c r="H210" s="326"/>
      <c r="I210" s="327"/>
    </row>
    <row r="211" spans="1:9" ht="15.75" hidden="1">
      <c r="A211" s="320">
        <v>2762</v>
      </c>
      <c r="B211" s="350" t="s">
        <v>627</v>
      </c>
      <c r="C211" s="332">
        <v>6</v>
      </c>
      <c r="D211" s="333">
        <v>2</v>
      </c>
      <c r="E211" s="315" t="s">
        <v>663</v>
      </c>
      <c r="F211" s="343" t="s">
        <v>666</v>
      </c>
      <c r="G211" s="335"/>
      <c r="H211" s="326"/>
      <c r="I211" s="327"/>
    </row>
    <row r="212" spans="1:9" ht="23.25" thickBot="1">
      <c r="A212" s="345">
        <v>2800</v>
      </c>
      <c r="B212" s="348" t="s">
        <v>667</v>
      </c>
      <c r="C212" s="321">
        <v>0</v>
      </c>
      <c r="D212" s="322">
        <v>0</v>
      </c>
      <c r="E212" s="349" t="s">
        <v>924</v>
      </c>
      <c r="F212" s="346" t="s">
        <v>668</v>
      </c>
      <c r="G212" s="368">
        <f>G214+G217</f>
        <v>41157.4</v>
      </c>
      <c r="H212" s="369">
        <f>H214+H217</f>
        <v>41157.4</v>
      </c>
      <c r="I212" s="370">
        <f>I219</f>
        <v>0</v>
      </c>
    </row>
    <row r="213" spans="1:9" ht="16.5" thickBot="1">
      <c r="A213" s="320"/>
      <c r="B213" s="348"/>
      <c r="C213" s="321"/>
      <c r="D213" s="322"/>
      <c r="E213" s="315" t="s">
        <v>182</v>
      </c>
      <c r="F213" s="358"/>
      <c r="G213" s="371"/>
      <c r="H213" s="372"/>
      <c r="I213" s="373"/>
    </row>
    <row r="214" spans="1:9" ht="15.75">
      <c r="A214" s="320">
        <v>2810</v>
      </c>
      <c r="B214" s="350" t="s">
        <v>667</v>
      </c>
      <c r="C214" s="332">
        <v>1</v>
      </c>
      <c r="D214" s="333">
        <v>0</v>
      </c>
      <c r="E214" s="323" t="s">
        <v>669</v>
      </c>
      <c r="F214" s="324" t="s">
        <v>670</v>
      </c>
      <c r="G214" s="311">
        <f>G216</f>
        <v>5700</v>
      </c>
      <c r="H214" s="312">
        <f>H216</f>
        <v>5700</v>
      </c>
      <c r="I214" s="313"/>
    </row>
    <row r="215" spans="1:9" ht="15.75">
      <c r="A215" s="320"/>
      <c r="B215" s="306"/>
      <c r="C215" s="321"/>
      <c r="D215" s="322"/>
      <c r="E215" s="315" t="s">
        <v>208</v>
      </c>
      <c r="F215" s="324"/>
      <c r="G215" s="328"/>
      <c r="H215" s="329"/>
      <c r="I215" s="330"/>
    </row>
    <row r="216" spans="1:9" ht="15.75">
      <c r="A216" s="320">
        <v>2811</v>
      </c>
      <c r="B216" s="350" t="s">
        <v>667</v>
      </c>
      <c r="C216" s="332">
        <v>1</v>
      </c>
      <c r="D216" s="333">
        <v>1</v>
      </c>
      <c r="E216" s="315" t="s">
        <v>669</v>
      </c>
      <c r="F216" s="343" t="s">
        <v>671</v>
      </c>
      <c r="G216" s="335">
        <f>H216</f>
        <v>5700</v>
      </c>
      <c r="H216" s="335">
        <v>5700</v>
      </c>
      <c r="I216" s="335"/>
    </row>
    <row r="217" spans="1:9" ht="15.75">
      <c r="A217" s="320">
        <v>2820</v>
      </c>
      <c r="B217" s="348" t="s">
        <v>667</v>
      </c>
      <c r="C217" s="321">
        <v>2</v>
      </c>
      <c r="D217" s="322">
        <v>0</v>
      </c>
      <c r="E217" s="323" t="s">
        <v>672</v>
      </c>
      <c r="F217" s="324" t="s">
        <v>673</v>
      </c>
      <c r="G217" s="335">
        <f>G219+G223+G220+G224</f>
        <v>35457.4</v>
      </c>
      <c r="H217" s="326">
        <f>H219+H223+H220+H224</f>
        <v>35457.4</v>
      </c>
      <c r="I217" s="342"/>
    </row>
    <row r="218" spans="1:9" ht="15.75">
      <c r="A218" s="320"/>
      <c r="B218" s="306"/>
      <c r="C218" s="321"/>
      <c r="D218" s="322"/>
      <c r="E218" s="315" t="s">
        <v>208</v>
      </c>
      <c r="F218" s="324"/>
      <c r="G218" s="328"/>
      <c r="H218" s="329"/>
      <c r="I218" s="330"/>
    </row>
    <row r="219" spans="1:9" ht="15.75">
      <c r="A219" s="320">
        <v>2821</v>
      </c>
      <c r="B219" s="350" t="s">
        <v>667</v>
      </c>
      <c r="C219" s="332">
        <v>2</v>
      </c>
      <c r="D219" s="333">
        <v>1</v>
      </c>
      <c r="E219" s="315" t="s">
        <v>674</v>
      </c>
      <c r="F219" s="324"/>
      <c r="G219" s="335">
        <f>H219+I219</f>
        <v>22321</v>
      </c>
      <c r="H219" s="326">
        <v>22321</v>
      </c>
      <c r="I219" s="342"/>
    </row>
    <row r="220" spans="1:9" ht="15.75" hidden="1">
      <c r="A220" s="320">
        <v>2821</v>
      </c>
      <c r="B220" s="350" t="s">
        <v>667</v>
      </c>
      <c r="C220" s="332">
        <v>2</v>
      </c>
      <c r="D220" s="333">
        <v>1</v>
      </c>
      <c r="E220" s="315" t="s">
        <v>955</v>
      </c>
      <c r="F220" s="324"/>
      <c r="G220" s="335">
        <f>H220+I220</f>
        <v>0</v>
      </c>
      <c r="H220" s="326"/>
      <c r="I220" s="342"/>
    </row>
    <row r="221" spans="1:9" ht="15.75" hidden="1">
      <c r="A221" s="320">
        <v>2822</v>
      </c>
      <c r="B221" s="350" t="s">
        <v>667</v>
      </c>
      <c r="C221" s="332">
        <v>2</v>
      </c>
      <c r="D221" s="333">
        <v>2</v>
      </c>
      <c r="E221" s="315" t="s">
        <v>675</v>
      </c>
      <c r="F221" s="324"/>
      <c r="G221" s="336"/>
      <c r="H221" s="337"/>
      <c r="I221" s="342"/>
    </row>
    <row r="222" spans="1:9" ht="15.75" hidden="1">
      <c r="A222" s="320">
        <v>2823</v>
      </c>
      <c r="B222" s="350" t="s">
        <v>667</v>
      </c>
      <c r="C222" s="332">
        <v>2</v>
      </c>
      <c r="D222" s="333">
        <v>3</v>
      </c>
      <c r="E222" s="315" t="s">
        <v>676</v>
      </c>
      <c r="F222" s="343" t="s">
        <v>677</v>
      </c>
      <c r="G222" s="336"/>
      <c r="H222" s="337"/>
      <c r="I222" s="342"/>
    </row>
    <row r="223" spans="1:9" ht="15.75">
      <c r="A223" s="320">
        <v>2824</v>
      </c>
      <c r="B223" s="350" t="s">
        <v>667</v>
      </c>
      <c r="C223" s="332">
        <v>2</v>
      </c>
      <c r="D223" s="333">
        <v>4</v>
      </c>
      <c r="E223" s="315" t="s">
        <v>678</v>
      </c>
      <c r="F223" s="343"/>
      <c r="G223" s="335">
        <f>H223</f>
        <v>13136.4</v>
      </c>
      <c r="H223" s="326">
        <v>13136.4</v>
      </c>
      <c r="I223" s="342"/>
    </row>
    <row r="224" spans="1:9" ht="15.75" hidden="1">
      <c r="A224" s="320">
        <v>2824</v>
      </c>
      <c r="B224" s="350" t="s">
        <v>667</v>
      </c>
      <c r="C224" s="332">
        <v>2</v>
      </c>
      <c r="D224" s="333">
        <v>4</v>
      </c>
      <c r="E224" s="315" t="s">
        <v>956</v>
      </c>
      <c r="F224" s="343"/>
      <c r="G224" s="335">
        <f>H224</f>
        <v>0</v>
      </c>
      <c r="H224" s="326"/>
      <c r="I224" s="342"/>
    </row>
    <row r="225" spans="1:9" ht="15.75" hidden="1">
      <c r="A225" s="320">
        <v>2825</v>
      </c>
      <c r="B225" s="350" t="s">
        <v>667</v>
      </c>
      <c r="C225" s="332">
        <v>2</v>
      </c>
      <c r="D225" s="333">
        <v>5</v>
      </c>
      <c r="E225" s="315" t="s">
        <v>679</v>
      </c>
      <c r="F225" s="343"/>
      <c r="G225" s="336"/>
      <c r="H225" s="337"/>
      <c r="I225" s="342"/>
    </row>
    <row r="226" spans="1:9" ht="15.75" hidden="1">
      <c r="A226" s="320">
        <v>2826</v>
      </c>
      <c r="B226" s="350" t="s">
        <v>667</v>
      </c>
      <c r="C226" s="332">
        <v>2</v>
      </c>
      <c r="D226" s="333">
        <v>6</v>
      </c>
      <c r="E226" s="315" t="s">
        <v>680</v>
      </c>
      <c r="F226" s="343"/>
      <c r="G226" s="336"/>
      <c r="H226" s="337"/>
      <c r="I226" s="342"/>
    </row>
    <row r="227" spans="1:9" ht="24" hidden="1">
      <c r="A227" s="320">
        <v>2827</v>
      </c>
      <c r="B227" s="350" t="s">
        <v>667</v>
      </c>
      <c r="C227" s="332">
        <v>2</v>
      </c>
      <c r="D227" s="333">
        <v>7</v>
      </c>
      <c r="E227" s="315" t="s">
        <v>681</v>
      </c>
      <c r="F227" s="343"/>
      <c r="G227" s="336"/>
      <c r="H227" s="337"/>
      <c r="I227" s="342"/>
    </row>
    <row r="228" spans="1:9" ht="36" hidden="1">
      <c r="A228" s="320">
        <v>2830</v>
      </c>
      <c r="B228" s="348" t="s">
        <v>667</v>
      </c>
      <c r="C228" s="321">
        <v>3</v>
      </c>
      <c r="D228" s="322">
        <v>0</v>
      </c>
      <c r="E228" s="323" t="s">
        <v>682</v>
      </c>
      <c r="F228" s="347" t="s">
        <v>683</v>
      </c>
      <c r="G228" s="336"/>
      <c r="H228" s="337"/>
      <c r="I228" s="342"/>
    </row>
    <row r="229" spans="1:9" ht="15.75" hidden="1">
      <c r="A229" s="320"/>
      <c r="B229" s="306"/>
      <c r="C229" s="321"/>
      <c r="D229" s="322"/>
      <c r="E229" s="315" t="s">
        <v>208</v>
      </c>
      <c r="F229" s="324"/>
      <c r="G229" s="328"/>
      <c r="H229" s="329"/>
      <c r="I229" s="330"/>
    </row>
    <row r="230" spans="1:9" ht="15.75" hidden="1">
      <c r="A230" s="320">
        <v>2831</v>
      </c>
      <c r="B230" s="350" t="s">
        <v>667</v>
      </c>
      <c r="C230" s="332">
        <v>3</v>
      </c>
      <c r="D230" s="333">
        <v>1</v>
      </c>
      <c r="E230" s="315" t="s">
        <v>684</v>
      </c>
      <c r="F230" s="347"/>
      <c r="G230" s="336"/>
      <c r="H230" s="337"/>
      <c r="I230" s="342"/>
    </row>
    <row r="231" spans="1:9" ht="15.75" hidden="1">
      <c r="A231" s="320">
        <v>2832</v>
      </c>
      <c r="B231" s="350" t="s">
        <v>667</v>
      </c>
      <c r="C231" s="332">
        <v>3</v>
      </c>
      <c r="D231" s="333">
        <v>2</v>
      </c>
      <c r="E231" s="315" t="s">
        <v>685</v>
      </c>
      <c r="F231" s="347"/>
      <c r="G231" s="336"/>
      <c r="H231" s="337"/>
      <c r="I231" s="342"/>
    </row>
    <row r="232" spans="1:9" ht="15.75" hidden="1">
      <c r="A232" s="320">
        <v>2833</v>
      </c>
      <c r="B232" s="350" t="s">
        <v>667</v>
      </c>
      <c r="C232" s="332">
        <v>3</v>
      </c>
      <c r="D232" s="333">
        <v>3</v>
      </c>
      <c r="E232" s="315" t="s">
        <v>686</v>
      </c>
      <c r="F232" s="343" t="s">
        <v>687</v>
      </c>
      <c r="G232" s="336"/>
      <c r="H232" s="337"/>
      <c r="I232" s="342"/>
    </row>
    <row r="233" spans="1:9" ht="24" hidden="1">
      <c r="A233" s="320">
        <v>2840</v>
      </c>
      <c r="B233" s="348" t="s">
        <v>667</v>
      </c>
      <c r="C233" s="321">
        <v>4</v>
      </c>
      <c r="D233" s="322">
        <v>0</v>
      </c>
      <c r="E233" s="323" t="s">
        <v>688</v>
      </c>
      <c r="F233" s="347" t="s">
        <v>689</v>
      </c>
      <c r="G233" s="336"/>
      <c r="H233" s="337"/>
      <c r="I233" s="342"/>
    </row>
    <row r="234" spans="1:9" ht="15.75" hidden="1">
      <c r="A234" s="320"/>
      <c r="B234" s="306"/>
      <c r="C234" s="321"/>
      <c r="D234" s="322"/>
      <c r="E234" s="315" t="s">
        <v>208</v>
      </c>
      <c r="F234" s="324"/>
      <c r="G234" s="328"/>
      <c r="H234" s="329"/>
      <c r="I234" s="330"/>
    </row>
    <row r="235" spans="1:9" ht="15.75" hidden="1">
      <c r="A235" s="320">
        <v>2841</v>
      </c>
      <c r="B235" s="350" t="s">
        <v>667</v>
      </c>
      <c r="C235" s="332">
        <v>4</v>
      </c>
      <c r="D235" s="333">
        <v>1</v>
      </c>
      <c r="E235" s="315" t="s">
        <v>690</v>
      </c>
      <c r="F235" s="347"/>
      <c r="G235" s="336"/>
      <c r="H235" s="337"/>
      <c r="I235" s="342"/>
    </row>
    <row r="236" spans="1:9" ht="24" hidden="1">
      <c r="A236" s="320">
        <v>2842</v>
      </c>
      <c r="B236" s="350" t="s">
        <v>667</v>
      </c>
      <c r="C236" s="332">
        <v>4</v>
      </c>
      <c r="D236" s="333">
        <v>2</v>
      </c>
      <c r="E236" s="315" t="s">
        <v>691</v>
      </c>
      <c r="F236" s="347"/>
      <c r="G236" s="336"/>
      <c r="H236" s="337"/>
      <c r="I236" s="342"/>
    </row>
    <row r="237" spans="1:9" ht="15.75" hidden="1">
      <c r="A237" s="320">
        <v>2843</v>
      </c>
      <c r="B237" s="350" t="s">
        <v>667</v>
      </c>
      <c r="C237" s="332">
        <v>4</v>
      </c>
      <c r="D237" s="333">
        <v>3</v>
      </c>
      <c r="E237" s="315" t="s">
        <v>688</v>
      </c>
      <c r="F237" s="343" t="s">
        <v>692</v>
      </c>
      <c r="G237" s="336"/>
      <c r="H237" s="337"/>
      <c r="I237" s="342"/>
    </row>
    <row r="238" spans="1:9" ht="36" hidden="1">
      <c r="A238" s="320">
        <v>2850</v>
      </c>
      <c r="B238" s="348" t="s">
        <v>667</v>
      </c>
      <c r="C238" s="321">
        <v>5</v>
      </c>
      <c r="D238" s="322">
        <v>0</v>
      </c>
      <c r="E238" s="374" t="s">
        <v>693</v>
      </c>
      <c r="F238" s="347" t="s">
        <v>694</v>
      </c>
      <c r="G238" s="336"/>
      <c r="H238" s="337"/>
      <c r="I238" s="342"/>
    </row>
    <row r="239" spans="1:9" ht="15.75" hidden="1">
      <c r="A239" s="320"/>
      <c r="B239" s="306"/>
      <c r="C239" s="321"/>
      <c r="D239" s="322"/>
      <c r="E239" s="315" t="s">
        <v>208</v>
      </c>
      <c r="F239" s="324"/>
      <c r="G239" s="328"/>
      <c r="H239" s="329"/>
      <c r="I239" s="330"/>
    </row>
    <row r="240" spans="1:9" ht="24" hidden="1">
      <c r="A240" s="320">
        <v>2851</v>
      </c>
      <c r="B240" s="348" t="s">
        <v>667</v>
      </c>
      <c r="C240" s="321">
        <v>5</v>
      </c>
      <c r="D240" s="322">
        <v>1</v>
      </c>
      <c r="E240" s="375" t="s">
        <v>693</v>
      </c>
      <c r="F240" s="343" t="s">
        <v>695</v>
      </c>
      <c r="G240" s="336"/>
      <c r="H240" s="337"/>
      <c r="I240" s="342"/>
    </row>
    <row r="241" spans="1:9" ht="28.5" hidden="1">
      <c r="A241" s="320">
        <v>2860</v>
      </c>
      <c r="B241" s="348" t="s">
        <v>667</v>
      </c>
      <c r="C241" s="321">
        <v>6</v>
      </c>
      <c r="D241" s="322">
        <v>0</v>
      </c>
      <c r="E241" s="374" t="s">
        <v>696</v>
      </c>
      <c r="F241" s="347" t="s">
        <v>697</v>
      </c>
      <c r="G241" s="336"/>
      <c r="H241" s="337"/>
      <c r="I241" s="342"/>
    </row>
    <row r="242" spans="1:9" ht="15.75" hidden="1">
      <c r="A242" s="320"/>
      <c r="B242" s="306"/>
      <c r="C242" s="321"/>
      <c r="D242" s="322"/>
      <c r="E242" s="315" t="s">
        <v>208</v>
      </c>
      <c r="F242" s="324"/>
      <c r="G242" s="328"/>
      <c r="H242" s="329"/>
      <c r="I242" s="330"/>
    </row>
    <row r="243" spans="1:9" ht="28.5" hidden="1">
      <c r="A243" s="320">
        <v>2861</v>
      </c>
      <c r="B243" s="350" t="s">
        <v>667</v>
      </c>
      <c r="C243" s="332">
        <v>6</v>
      </c>
      <c r="D243" s="333">
        <v>1</v>
      </c>
      <c r="E243" s="375" t="s">
        <v>696</v>
      </c>
      <c r="F243" s="343" t="s">
        <v>698</v>
      </c>
      <c r="G243" s="336"/>
      <c r="H243" s="337"/>
      <c r="I243" s="342"/>
    </row>
    <row r="244" spans="1:9" ht="33">
      <c r="A244" s="345">
        <v>2900</v>
      </c>
      <c r="B244" s="348" t="s">
        <v>699</v>
      </c>
      <c r="C244" s="321">
        <v>0</v>
      </c>
      <c r="D244" s="322">
        <v>0</v>
      </c>
      <c r="E244" s="349" t="s">
        <v>925</v>
      </c>
      <c r="F244" s="346" t="s">
        <v>700</v>
      </c>
      <c r="G244" s="335">
        <f>G246+G263</f>
        <v>123706</v>
      </c>
      <c r="H244" s="326">
        <f>H246+H263</f>
        <v>122706</v>
      </c>
      <c r="I244" s="342">
        <f>I248+I265</f>
        <v>1000</v>
      </c>
    </row>
    <row r="245" spans="1:9" ht="15.75">
      <c r="A245" s="314"/>
      <c r="B245" s="306"/>
      <c r="C245" s="307"/>
      <c r="D245" s="308"/>
      <c r="E245" s="315" t="s">
        <v>182</v>
      </c>
      <c r="F245" s="316"/>
      <c r="G245" s="317"/>
      <c r="H245" s="318"/>
      <c r="I245" s="319"/>
    </row>
    <row r="246" spans="1:9" ht="24">
      <c r="A246" s="320">
        <v>2910</v>
      </c>
      <c r="B246" s="348" t="s">
        <v>699</v>
      </c>
      <c r="C246" s="321">
        <v>1</v>
      </c>
      <c r="D246" s="322">
        <v>0</v>
      </c>
      <c r="E246" s="323" t="s">
        <v>701</v>
      </c>
      <c r="F246" s="324" t="s">
        <v>702</v>
      </c>
      <c r="G246" s="335">
        <f>G248+G249</f>
        <v>66120</v>
      </c>
      <c r="H246" s="326">
        <f>H248+H249</f>
        <v>65620</v>
      </c>
      <c r="I246" s="342"/>
    </row>
    <row r="247" spans="1:9" ht="15.75">
      <c r="A247" s="320"/>
      <c r="B247" s="306"/>
      <c r="C247" s="321"/>
      <c r="D247" s="322"/>
      <c r="E247" s="315" t="s">
        <v>208</v>
      </c>
      <c r="F247" s="324"/>
      <c r="G247" s="328"/>
      <c r="H247" s="329"/>
      <c r="I247" s="330"/>
    </row>
    <row r="248" spans="1:9" ht="15.75">
      <c r="A248" s="320">
        <v>2911</v>
      </c>
      <c r="B248" s="350" t="s">
        <v>699</v>
      </c>
      <c r="C248" s="332">
        <v>1</v>
      </c>
      <c r="D248" s="333">
        <v>1</v>
      </c>
      <c r="E248" s="315" t="s">
        <v>703</v>
      </c>
      <c r="F248" s="343" t="s">
        <v>704</v>
      </c>
      <c r="G248" s="335">
        <f>H248+I248</f>
        <v>66120</v>
      </c>
      <c r="H248" s="326">
        <v>65620</v>
      </c>
      <c r="I248" s="342">
        <v>500</v>
      </c>
    </row>
    <row r="249" spans="1:9" ht="15.75" hidden="1">
      <c r="A249" s="320">
        <v>2911</v>
      </c>
      <c r="B249" s="350" t="s">
        <v>699</v>
      </c>
      <c r="C249" s="332">
        <v>1</v>
      </c>
      <c r="D249" s="333">
        <v>1</v>
      </c>
      <c r="E249" s="315" t="s">
        <v>957</v>
      </c>
      <c r="F249" s="343" t="s">
        <v>704</v>
      </c>
      <c r="G249" s="335">
        <f>H249+I249</f>
        <v>0</v>
      </c>
      <c r="H249" s="326"/>
      <c r="I249" s="342"/>
    </row>
    <row r="250" spans="1:9" ht="15.75" hidden="1">
      <c r="A250" s="320">
        <v>2912</v>
      </c>
      <c r="B250" s="350" t="s">
        <v>699</v>
      </c>
      <c r="C250" s="332">
        <v>1</v>
      </c>
      <c r="D250" s="333">
        <v>2</v>
      </c>
      <c r="E250" s="315" t="s">
        <v>705</v>
      </c>
      <c r="F250" s="343" t="s">
        <v>706</v>
      </c>
      <c r="G250" s="336"/>
      <c r="H250" s="337"/>
      <c r="I250" s="342"/>
    </row>
    <row r="251" spans="1:9" ht="15.75" hidden="1">
      <c r="A251" s="320">
        <v>2920</v>
      </c>
      <c r="B251" s="348" t="s">
        <v>699</v>
      </c>
      <c r="C251" s="321">
        <v>2</v>
      </c>
      <c r="D251" s="322">
        <v>0</v>
      </c>
      <c r="E251" s="323" t="s">
        <v>707</v>
      </c>
      <c r="F251" s="324" t="s">
        <v>708</v>
      </c>
      <c r="G251" s="336"/>
      <c r="H251" s="337"/>
      <c r="I251" s="342"/>
    </row>
    <row r="252" spans="1:9" ht="15.75" hidden="1">
      <c r="A252" s="320"/>
      <c r="B252" s="306"/>
      <c r="C252" s="321"/>
      <c r="D252" s="322"/>
      <c r="E252" s="315" t="s">
        <v>208</v>
      </c>
      <c r="F252" s="324"/>
      <c r="G252" s="328"/>
      <c r="H252" s="329"/>
      <c r="I252" s="330"/>
    </row>
    <row r="253" spans="1:9" ht="15.75" hidden="1">
      <c r="A253" s="320">
        <v>2921</v>
      </c>
      <c r="B253" s="350" t="s">
        <v>699</v>
      </c>
      <c r="C253" s="332">
        <v>2</v>
      </c>
      <c r="D253" s="333">
        <v>1</v>
      </c>
      <c r="E253" s="315" t="s">
        <v>709</v>
      </c>
      <c r="F253" s="343" t="s">
        <v>710</v>
      </c>
      <c r="G253" s="336"/>
      <c r="H253" s="337"/>
      <c r="I253" s="342"/>
    </row>
    <row r="254" spans="1:9" ht="15.75" hidden="1">
      <c r="A254" s="320">
        <v>2922</v>
      </c>
      <c r="B254" s="350" t="s">
        <v>699</v>
      </c>
      <c r="C254" s="332">
        <v>2</v>
      </c>
      <c r="D254" s="333">
        <v>2</v>
      </c>
      <c r="E254" s="315" t="s">
        <v>711</v>
      </c>
      <c r="F254" s="343" t="s">
        <v>712</v>
      </c>
      <c r="G254" s="336"/>
      <c r="H254" s="337"/>
      <c r="I254" s="342"/>
    </row>
    <row r="255" spans="1:9" ht="36" hidden="1">
      <c r="A255" s="320">
        <v>2930</v>
      </c>
      <c r="B255" s="348" t="s">
        <v>699</v>
      </c>
      <c r="C255" s="321">
        <v>3</v>
      </c>
      <c r="D255" s="322">
        <v>0</v>
      </c>
      <c r="E255" s="323" t="s">
        <v>713</v>
      </c>
      <c r="F255" s="324" t="s">
        <v>714</v>
      </c>
      <c r="G255" s="336"/>
      <c r="H255" s="337"/>
      <c r="I255" s="342"/>
    </row>
    <row r="256" spans="1:9" ht="15.75" hidden="1">
      <c r="A256" s="320"/>
      <c r="B256" s="306"/>
      <c r="C256" s="321"/>
      <c r="D256" s="322"/>
      <c r="E256" s="315" t="s">
        <v>208</v>
      </c>
      <c r="F256" s="324"/>
      <c r="G256" s="328"/>
      <c r="H256" s="329"/>
      <c r="I256" s="330"/>
    </row>
    <row r="257" spans="1:9" ht="24" hidden="1">
      <c r="A257" s="320">
        <v>2931</v>
      </c>
      <c r="B257" s="350" t="s">
        <v>699</v>
      </c>
      <c r="C257" s="332">
        <v>3</v>
      </c>
      <c r="D257" s="333">
        <v>1</v>
      </c>
      <c r="E257" s="315" t="s">
        <v>715</v>
      </c>
      <c r="F257" s="343" t="s">
        <v>716</v>
      </c>
      <c r="G257" s="336"/>
      <c r="H257" s="337"/>
      <c r="I257" s="342"/>
    </row>
    <row r="258" spans="1:9" ht="15.75" hidden="1">
      <c r="A258" s="320">
        <v>2932</v>
      </c>
      <c r="B258" s="350" t="s">
        <v>699</v>
      </c>
      <c r="C258" s="332">
        <v>3</v>
      </c>
      <c r="D258" s="333">
        <v>2</v>
      </c>
      <c r="E258" s="315" t="s">
        <v>717</v>
      </c>
      <c r="F258" s="343"/>
      <c r="G258" s="336"/>
      <c r="H258" s="337"/>
      <c r="I258" s="342"/>
    </row>
    <row r="259" spans="1:9" ht="15.75" hidden="1">
      <c r="A259" s="320">
        <v>2940</v>
      </c>
      <c r="B259" s="348" t="s">
        <v>699</v>
      </c>
      <c r="C259" s="321">
        <v>4</v>
      </c>
      <c r="D259" s="322">
        <v>0</v>
      </c>
      <c r="E259" s="323" t="s">
        <v>718</v>
      </c>
      <c r="F259" s="324" t="s">
        <v>719</v>
      </c>
      <c r="G259" s="336"/>
      <c r="H259" s="337"/>
      <c r="I259" s="342"/>
    </row>
    <row r="260" spans="1:9" ht="15.75" hidden="1">
      <c r="A260" s="320"/>
      <c r="B260" s="306"/>
      <c r="C260" s="321"/>
      <c r="D260" s="322"/>
      <c r="E260" s="315" t="s">
        <v>208</v>
      </c>
      <c r="F260" s="324"/>
      <c r="G260" s="328"/>
      <c r="H260" s="329"/>
      <c r="I260" s="330"/>
    </row>
    <row r="261" spans="1:9" ht="15.75" hidden="1">
      <c r="A261" s="320">
        <v>2941</v>
      </c>
      <c r="B261" s="350" t="s">
        <v>699</v>
      </c>
      <c r="C261" s="332">
        <v>4</v>
      </c>
      <c r="D261" s="333">
        <v>1</v>
      </c>
      <c r="E261" s="315" t="s">
        <v>720</v>
      </c>
      <c r="F261" s="343" t="s">
        <v>721</v>
      </c>
      <c r="G261" s="336"/>
      <c r="H261" s="337"/>
      <c r="I261" s="342"/>
    </row>
    <row r="262" spans="1:9" ht="15.75" hidden="1">
      <c r="A262" s="320">
        <v>2942</v>
      </c>
      <c r="B262" s="350" t="s">
        <v>699</v>
      </c>
      <c r="C262" s="332">
        <v>4</v>
      </c>
      <c r="D262" s="333">
        <v>2</v>
      </c>
      <c r="E262" s="315" t="s">
        <v>722</v>
      </c>
      <c r="F262" s="343" t="s">
        <v>723</v>
      </c>
      <c r="G262" s="336"/>
      <c r="H262" s="337"/>
      <c r="I262" s="342"/>
    </row>
    <row r="263" spans="1:9" ht="24">
      <c r="A263" s="320">
        <v>2950</v>
      </c>
      <c r="B263" s="348" t="s">
        <v>699</v>
      </c>
      <c r="C263" s="321">
        <v>5</v>
      </c>
      <c r="D263" s="322">
        <v>0</v>
      </c>
      <c r="E263" s="323" t="s">
        <v>724</v>
      </c>
      <c r="F263" s="324" t="s">
        <v>725</v>
      </c>
      <c r="G263" s="335">
        <f>G265+G266</f>
        <v>57586</v>
      </c>
      <c r="H263" s="326">
        <f>H265+H266</f>
        <v>57086</v>
      </c>
      <c r="I263" s="342">
        <f>I265</f>
        <v>500</v>
      </c>
    </row>
    <row r="264" spans="1:9" ht="15.75">
      <c r="A264" s="320"/>
      <c r="B264" s="306"/>
      <c r="C264" s="321"/>
      <c r="D264" s="322"/>
      <c r="E264" s="315" t="s">
        <v>208</v>
      </c>
      <c r="F264" s="324"/>
      <c r="G264" s="328"/>
      <c r="H264" s="329"/>
      <c r="I264" s="330"/>
    </row>
    <row r="265" spans="1:9" ht="15.75">
      <c r="A265" s="320">
        <v>2951</v>
      </c>
      <c r="B265" s="350" t="s">
        <v>699</v>
      </c>
      <c r="C265" s="332">
        <v>5</v>
      </c>
      <c r="D265" s="333">
        <v>1</v>
      </c>
      <c r="E265" s="315" t="s">
        <v>726</v>
      </c>
      <c r="F265" s="324"/>
      <c r="G265" s="335">
        <f>H265+I265</f>
        <v>57586</v>
      </c>
      <c r="H265" s="335">
        <v>57086</v>
      </c>
      <c r="I265" s="342">
        <v>500</v>
      </c>
    </row>
    <row r="266" spans="1:9" ht="15.75" hidden="1">
      <c r="A266" s="320">
        <v>2951</v>
      </c>
      <c r="B266" s="350" t="s">
        <v>699</v>
      </c>
      <c r="C266" s="332">
        <v>5</v>
      </c>
      <c r="D266" s="333">
        <v>1</v>
      </c>
      <c r="E266" s="315" t="s">
        <v>958</v>
      </c>
      <c r="F266" s="324"/>
      <c r="G266" s="335">
        <f>H266+I266</f>
        <v>0</v>
      </c>
      <c r="H266" s="335"/>
      <c r="I266" s="342"/>
    </row>
    <row r="267" spans="1:9" ht="15.75" hidden="1">
      <c r="A267" s="320">
        <v>2952</v>
      </c>
      <c r="B267" s="350" t="s">
        <v>699</v>
      </c>
      <c r="C267" s="332">
        <v>5</v>
      </c>
      <c r="D267" s="333">
        <v>2</v>
      </c>
      <c r="E267" s="315" t="s">
        <v>727</v>
      </c>
      <c r="F267" s="343" t="s">
        <v>728</v>
      </c>
      <c r="G267" s="336"/>
      <c r="H267" s="337"/>
      <c r="I267" s="342"/>
    </row>
    <row r="268" spans="1:9" ht="24" hidden="1">
      <c r="A268" s="320">
        <v>2960</v>
      </c>
      <c r="B268" s="348" t="s">
        <v>699</v>
      </c>
      <c r="C268" s="321">
        <v>6</v>
      </c>
      <c r="D268" s="322">
        <v>0</v>
      </c>
      <c r="E268" s="323" t="s">
        <v>729</v>
      </c>
      <c r="F268" s="324" t="s">
        <v>730</v>
      </c>
      <c r="G268" s="336"/>
      <c r="H268" s="337"/>
      <c r="I268" s="342"/>
    </row>
    <row r="269" spans="1:9" ht="15.75" hidden="1">
      <c r="A269" s="320"/>
      <c r="B269" s="306"/>
      <c r="C269" s="321"/>
      <c r="D269" s="322"/>
      <c r="E269" s="315" t="s">
        <v>208</v>
      </c>
      <c r="F269" s="324"/>
      <c r="G269" s="328"/>
      <c r="H269" s="329"/>
      <c r="I269" s="330"/>
    </row>
    <row r="270" spans="1:9" ht="15.75" hidden="1">
      <c r="A270" s="320">
        <v>2961</v>
      </c>
      <c r="B270" s="350" t="s">
        <v>699</v>
      </c>
      <c r="C270" s="332">
        <v>6</v>
      </c>
      <c r="D270" s="333">
        <v>1</v>
      </c>
      <c r="E270" s="315" t="s">
        <v>729</v>
      </c>
      <c r="F270" s="343" t="s">
        <v>731</v>
      </c>
      <c r="G270" s="336"/>
      <c r="H270" s="337"/>
      <c r="I270" s="342"/>
    </row>
    <row r="271" spans="1:9" ht="24" hidden="1">
      <c r="A271" s="320">
        <v>2970</v>
      </c>
      <c r="B271" s="348" t="s">
        <v>699</v>
      </c>
      <c r="C271" s="321">
        <v>7</v>
      </c>
      <c r="D271" s="322">
        <v>0</v>
      </c>
      <c r="E271" s="323" t="s">
        <v>732</v>
      </c>
      <c r="F271" s="324" t="s">
        <v>733</v>
      </c>
      <c r="G271" s="336"/>
      <c r="H271" s="337"/>
      <c r="I271" s="342"/>
    </row>
    <row r="272" spans="1:9" ht="15.75" hidden="1">
      <c r="A272" s="320"/>
      <c r="B272" s="306"/>
      <c r="C272" s="321"/>
      <c r="D272" s="322"/>
      <c r="E272" s="315" t="s">
        <v>208</v>
      </c>
      <c r="F272" s="324"/>
      <c r="G272" s="328"/>
      <c r="H272" s="329"/>
      <c r="I272" s="330"/>
    </row>
    <row r="273" spans="1:9" ht="24" hidden="1">
      <c r="A273" s="320">
        <v>2971</v>
      </c>
      <c r="B273" s="350" t="s">
        <v>699</v>
      </c>
      <c r="C273" s="332">
        <v>7</v>
      </c>
      <c r="D273" s="333">
        <v>1</v>
      </c>
      <c r="E273" s="315" t="s">
        <v>732</v>
      </c>
      <c r="F273" s="343" t="s">
        <v>733</v>
      </c>
      <c r="G273" s="336"/>
      <c r="H273" s="337"/>
      <c r="I273" s="342"/>
    </row>
    <row r="274" spans="1:9" ht="15.75" hidden="1">
      <c r="A274" s="320">
        <v>2980</v>
      </c>
      <c r="B274" s="348" t="s">
        <v>699</v>
      </c>
      <c r="C274" s="321">
        <v>8</v>
      </c>
      <c r="D274" s="322">
        <v>0</v>
      </c>
      <c r="E274" s="323" t="s">
        <v>734</v>
      </c>
      <c r="F274" s="324" t="s">
        <v>735</v>
      </c>
      <c r="G274" s="336"/>
      <c r="H274" s="337"/>
      <c r="I274" s="342"/>
    </row>
    <row r="275" spans="1:9" ht="15.75" hidden="1">
      <c r="A275" s="320"/>
      <c r="B275" s="306"/>
      <c r="C275" s="321"/>
      <c r="D275" s="322"/>
      <c r="E275" s="315" t="s">
        <v>208</v>
      </c>
      <c r="F275" s="324"/>
      <c r="G275" s="328"/>
      <c r="H275" s="329"/>
      <c r="I275" s="330"/>
    </row>
    <row r="276" spans="1:9" ht="15.75" hidden="1">
      <c r="A276" s="320">
        <v>2981</v>
      </c>
      <c r="B276" s="350" t="s">
        <v>699</v>
      </c>
      <c r="C276" s="332">
        <v>8</v>
      </c>
      <c r="D276" s="333">
        <v>1</v>
      </c>
      <c r="E276" s="315" t="s">
        <v>734</v>
      </c>
      <c r="F276" s="343" t="s">
        <v>736</v>
      </c>
      <c r="G276" s="336"/>
      <c r="H276" s="337"/>
      <c r="I276" s="342"/>
    </row>
    <row r="277" spans="1:9" ht="33">
      <c r="A277" s="345">
        <v>3000</v>
      </c>
      <c r="B277" s="348" t="s">
        <v>737</v>
      </c>
      <c r="C277" s="321">
        <v>0</v>
      </c>
      <c r="D277" s="322">
        <v>0</v>
      </c>
      <c r="E277" s="349" t="s">
        <v>926</v>
      </c>
      <c r="F277" s="346" t="s">
        <v>738</v>
      </c>
      <c r="G277" s="335">
        <f>G298</f>
        <v>2900</v>
      </c>
      <c r="H277" s="326">
        <f>H298</f>
        <v>2900</v>
      </c>
      <c r="I277" s="342"/>
    </row>
    <row r="278" spans="1:9" ht="15.75" customHeight="1">
      <c r="A278" s="314"/>
      <c r="B278" s="306"/>
      <c r="C278" s="307"/>
      <c r="D278" s="308"/>
      <c r="E278" s="315" t="s">
        <v>182</v>
      </c>
      <c r="F278" s="316"/>
      <c r="G278" s="317"/>
      <c r="H278" s="318"/>
      <c r="I278" s="319"/>
    </row>
    <row r="279" spans="1:9" ht="15.75" hidden="1">
      <c r="A279" s="320">
        <v>3010</v>
      </c>
      <c r="B279" s="348" t="s">
        <v>737</v>
      </c>
      <c r="C279" s="321">
        <v>1</v>
      </c>
      <c r="D279" s="322">
        <v>0</v>
      </c>
      <c r="E279" s="323" t="s">
        <v>739</v>
      </c>
      <c r="F279" s="324" t="s">
        <v>740</v>
      </c>
      <c r="G279" s="336"/>
      <c r="H279" s="337"/>
      <c r="I279" s="342"/>
    </row>
    <row r="280" spans="1:9" ht="15.75" hidden="1">
      <c r="A280" s="320"/>
      <c r="B280" s="306"/>
      <c r="C280" s="321"/>
      <c r="D280" s="322"/>
      <c r="E280" s="315" t="s">
        <v>208</v>
      </c>
      <c r="F280" s="324"/>
      <c r="G280" s="328"/>
      <c r="H280" s="329"/>
      <c r="I280" s="330"/>
    </row>
    <row r="281" spans="1:9" ht="15.75" hidden="1">
      <c r="A281" s="320">
        <v>3011</v>
      </c>
      <c r="B281" s="350" t="s">
        <v>737</v>
      </c>
      <c r="C281" s="332">
        <v>1</v>
      </c>
      <c r="D281" s="333">
        <v>1</v>
      </c>
      <c r="E281" s="315" t="s">
        <v>741</v>
      </c>
      <c r="F281" s="343" t="s">
        <v>742</v>
      </c>
      <c r="G281" s="336"/>
      <c r="H281" s="337"/>
      <c r="I281" s="342"/>
    </row>
    <row r="282" spans="1:9" ht="15.75" hidden="1">
      <c r="A282" s="320">
        <v>3012</v>
      </c>
      <c r="B282" s="350" t="s">
        <v>737</v>
      </c>
      <c r="C282" s="332">
        <v>1</v>
      </c>
      <c r="D282" s="333">
        <v>2</v>
      </c>
      <c r="E282" s="315" t="s">
        <v>743</v>
      </c>
      <c r="F282" s="343" t="s">
        <v>744</v>
      </c>
      <c r="G282" s="336"/>
      <c r="H282" s="337"/>
      <c r="I282" s="342"/>
    </row>
    <row r="283" spans="1:9" ht="15.75" hidden="1">
      <c r="A283" s="320">
        <v>3020</v>
      </c>
      <c r="B283" s="348" t="s">
        <v>737</v>
      </c>
      <c r="C283" s="321">
        <v>2</v>
      </c>
      <c r="D283" s="322">
        <v>0</v>
      </c>
      <c r="E283" s="323" t="s">
        <v>745</v>
      </c>
      <c r="F283" s="324" t="s">
        <v>746</v>
      </c>
      <c r="G283" s="336"/>
      <c r="H283" s="337"/>
      <c r="I283" s="342"/>
    </row>
    <row r="284" spans="1:9" ht="15.75" hidden="1">
      <c r="A284" s="320"/>
      <c r="B284" s="306"/>
      <c r="C284" s="321"/>
      <c r="D284" s="322"/>
      <c r="E284" s="315" t="s">
        <v>208</v>
      </c>
      <c r="F284" s="324"/>
      <c r="G284" s="328"/>
      <c r="H284" s="329"/>
      <c r="I284" s="330"/>
    </row>
    <row r="285" spans="1:9" ht="15.75" hidden="1">
      <c r="A285" s="320">
        <v>3021</v>
      </c>
      <c r="B285" s="350" t="s">
        <v>737</v>
      </c>
      <c r="C285" s="332">
        <v>2</v>
      </c>
      <c r="D285" s="333">
        <v>1</v>
      </c>
      <c r="E285" s="315" t="s">
        <v>745</v>
      </c>
      <c r="F285" s="343" t="s">
        <v>747</v>
      </c>
      <c r="G285" s="336"/>
      <c r="H285" s="337"/>
      <c r="I285" s="342"/>
    </row>
    <row r="286" spans="1:9" ht="15.75" hidden="1">
      <c r="A286" s="320">
        <v>3030</v>
      </c>
      <c r="B286" s="348" t="s">
        <v>737</v>
      </c>
      <c r="C286" s="321">
        <v>3</v>
      </c>
      <c r="D286" s="322">
        <v>0</v>
      </c>
      <c r="E286" s="323" t="s">
        <v>748</v>
      </c>
      <c r="F286" s="324" t="s">
        <v>749</v>
      </c>
      <c r="G286" s="336"/>
      <c r="H286" s="337"/>
      <c r="I286" s="342"/>
    </row>
    <row r="287" spans="1:9" ht="15.75" hidden="1">
      <c r="A287" s="320"/>
      <c r="B287" s="306"/>
      <c r="C287" s="321"/>
      <c r="D287" s="322"/>
      <c r="E287" s="315" t="s">
        <v>208</v>
      </c>
      <c r="F287" s="324"/>
      <c r="G287" s="328"/>
      <c r="H287" s="329"/>
      <c r="I287" s="330"/>
    </row>
    <row r="288" spans="1:9" ht="15.75" hidden="1">
      <c r="A288" s="320">
        <v>3031</v>
      </c>
      <c r="B288" s="350" t="s">
        <v>737</v>
      </c>
      <c r="C288" s="332">
        <v>3</v>
      </c>
      <c r="D288" s="333" t="s">
        <v>403</v>
      </c>
      <c r="E288" s="315" t="s">
        <v>748</v>
      </c>
      <c r="F288" s="324"/>
      <c r="G288" s="328"/>
      <c r="H288" s="329"/>
      <c r="I288" s="330"/>
    </row>
    <row r="289" spans="1:9" ht="15.75" hidden="1">
      <c r="A289" s="320">
        <v>3040</v>
      </c>
      <c r="B289" s="348" t="s">
        <v>737</v>
      </c>
      <c r="C289" s="321">
        <v>4</v>
      </c>
      <c r="D289" s="322">
        <v>0</v>
      </c>
      <c r="E289" s="323" t="s">
        <v>750</v>
      </c>
      <c r="F289" s="324" t="s">
        <v>752</v>
      </c>
      <c r="G289" s="336"/>
      <c r="H289" s="337"/>
      <c r="I289" s="342"/>
    </row>
    <row r="290" spans="1:9" ht="15.75" hidden="1">
      <c r="A290" s="320"/>
      <c r="B290" s="306"/>
      <c r="C290" s="321"/>
      <c r="D290" s="322"/>
      <c r="E290" s="315" t="s">
        <v>208</v>
      </c>
      <c r="F290" s="324"/>
      <c r="G290" s="328"/>
      <c r="H290" s="329"/>
      <c r="I290" s="330"/>
    </row>
    <row r="291" spans="1:9" ht="15.75" hidden="1">
      <c r="A291" s="320">
        <v>3041</v>
      </c>
      <c r="B291" s="350" t="s">
        <v>737</v>
      </c>
      <c r="C291" s="332">
        <v>4</v>
      </c>
      <c r="D291" s="333">
        <v>1</v>
      </c>
      <c r="E291" s="315" t="s">
        <v>750</v>
      </c>
      <c r="F291" s="343" t="s">
        <v>753</v>
      </c>
      <c r="G291" s="336"/>
      <c r="H291" s="337"/>
      <c r="I291" s="342"/>
    </row>
    <row r="292" spans="1:9" ht="15.75" hidden="1">
      <c r="A292" s="320">
        <v>3050</v>
      </c>
      <c r="B292" s="348" t="s">
        <v>737</v>
      </c>
      <c r="C292" s="321">
        <v>5</v>
      </c>
      <c r="D292" s="322">
        <v>0</v>
      </c>
      <c r="E292" s="323" t="s">
        <v>754</v>
      </c>
      <c r="F292" s="324" t="s">
        <v>755</v>
      </c>
      <c r="G292" s="336"/>
      <c r="H292" s="337"/>
      <c r="I292" s="342"/>
    </row>
    <row r="293" spans="1:9" ht="15.75" hidden="1">
      <c r="A293" s="320"/>
      <c r="B293" s="306"/>
      <c r="C293" s="321"/>
      <c r="D293" s="322"/>
      <c r="E293" s="315" t="s">
        <v>208</v>
      </c>
      <c r="F293" s="324"/>
      <c r="G293" s="328"/>
      <c r="H293" s="329"/>
      <c r="I293" s="330"/>
    </row>
    <row r="294" spans="1:9" ht="15.75" hidden="1">
      <c r="A294" s="320">
        <v>3051</v>
      </c>
      <c r="B294" s="350" t="s">
        <v>737</v>
      </c>
      <c r="C294" s="332">
        <v>5</v>
      </c>
      <c r="D294" s="333">
        <v>1</v>
      </c>
      <c r="E294" s="315" t="s">
        <v>754</v>
      </c>
      <c r="F294" s="343" t="s">
        <v>755</v>
      </c>
      <c r="G294" s="336"/>
      <c r="H294" s="337"/>
      <c r="I294" s="342"/>
    </row>
    <row r="295" spans="1:9" ht="15.75" hidden="1">
      <c r="A295" s="320">
        <v>3060</v>
      </c>
      <c r="B295" s="348" t="s">
        <v>737</v>
      </c>
      <c r="C295" s="321">
        <v>6</v>
      </c>
      <c r="D295" s="322">
        <v>0</v>
      </c>
      <c r="E295" s="323" t="s">
        <v>756</v>
      </c>
      <c r="F295" s="324" t="s">
        <v>757</v>
      </c>
      <c r="G295" s="336"/>
      <c r="H295" s="337"/>
      <c r="I295" s="342"/>
    </row>
    <row r="296" spans="1:9" ht="15.75" hidden="1">
      <c r="A296" s="320"/>
      <c r="B296" s="306"/>
      <c r="C296" s="321"/>
      <c r="D296" s="322"/>
      <c r="E296" s="315" t="s">
        <v>208</v>
      </c>
      <c r="F296" s="324"/>
      <c r="G296" s="328"/>
      <c r="H296" s="329"/>
      <c r="I296" s="330"/>
    </row>
    <row r="297" spans="1:9" ht="15.75" hidden="1">
      <c r="A297" s="320">
        <v>3061</v>
      </c>
      <c r="B297" s="350" t="s">
        <v>737</v>
      </c>
      <c r="C297" s="332">
        <v>6</v>
      </c>
      <c r="D297" s="333">
        <v>1</v>
      </c>
      <c r="E297" s="315" t="s">
        <v>756</v>
      </c>
      <c r="F297" s="343" t="s">
        <v>757</v>
      </c>
      <c r="G297" s="336"/>
      <c r="H297" s="337"/>
      <c r="I297" s="342"/>
    </row>
    <row r="298" spans="1:9" ht="28.5">
      <c r="A298" s="320">
        <v>3070</v>
      </c>
      <c r="B298" s="348" t="s">
        <v>737</v>
      </c>
      <c r="C298" s="321">
        <v>7</v>
      </c>
      <c r="D298" s="322">
        <v>0</v>
      </c>
      <c r="E298" s="323" t="s">
        <v>758</v>
      </c>
      <c r="F298" s="324" t="s">
        <v>759</v>
      </c>
      <c r="G298" s="335">
        <f>G300+G301</f>
        <v>2900</v>
      </c>
      <c r="H298" s="326">
        <f>H300+H301</f>
        <v>2900</v>
      </c>
      <c r="I298" s="342"/>
    </row>
    <row r="299" spans="1:9" ht="15.75">
      <c r="A299" s="320"/>
      <c r="B299" s="306"/>
      <c r="C299" s="321"/>
      <c r="D299" s="322"/>
      <c r="E299" s="315" t="s">
        <v>208</v>
      </c>
      <c r="F299" s="324"/>
      <c r="G299" s="328"/>
      <c r="H299" s="329"/>
      <c r="I299" s="330"/>
    </row>
    <row r="300" spans="1:9" ht="24">
      <c r="A300" s="320">
        <v>3071</v>
      </c>
      <c r="B300" s="350" t="s">
        <v>737</v>
      </c>
      <c r="C300" s="332">
        <v>7</v>
      </c>
      <c r="D300" s="333">
        <v>1</v>
      </c>
      <c r="E300" s="315" t="s">
        <v>758</v>
      </c>
      <c r="F300" s="343" t="s">
        <v>760</v>
      </c>
      <c r="G300" s="376">
        <f>H300</f>
        <v>2900</v>
      </c>
      <c r="H300" s="376">
        <v>2900</v>
      </c>
      <c r="I300" s="377"/>
    </row>
    <row r="301" spans="1:9" ht="24" hidden="1">
      <c r="A301" s="320">
        <v>3071</v>
      </c>
      <c r="B301" s="350" t="s">
        <v>737</v>
      </c>
      <c r="C301" s="332">
        <v>7</v>
      </c>
      <c r="D301" s="333">
        <v>1</v>
      </c>
      <c r="E301" s="315" t="s">
        <v>959</v>
      </c>
      <c r="F301" s="343" t="s">
        <v>760</v>
      </c>
      <c r="G301" s="376">
        <f>H301</f>
        <v>0</v>
      </c>
      <c r="H301" s="376"/>
      <c r="I301" s="377"/>
    </row>
    <row r="302" spans="1:9" ht="36" hidden="1">
      <c r="A302" s="320">
        <v>3080</v>
      </c>
      <c r="B302" s="348" t="s">
        <v>737</v>
      </c>
      <c r="C302" s="321">
        <v>8</v>
      </c>
      <c r="D302" s="322">
        <v>0</v>
      </c>
      <c r="E302" s="323" t="s">
        <v>761</v>
      </c>
      <c r="F302" s="324" t="s">
        <v>762</v>
      </c>
      <c r="G302" s="378"/>
      <c r="H302" s="379"/>
      <c r="I302" s="377"/>
    </row>
    <row r="303" spans="1:9" ht="15.75" hidden="1">
      <c r="A303" s="320"/>
      <c r="B303" s="306"/>
      <c r="C303" s="321"/>
      <c r="D303" s="322"/>
      <c r="E303" s="315" t="s">
        <v>208</v>
      </c>
      <c r="F303" s="324"/>
      <c r="G303" s="380"/>
      <c r="H303" s="381"/>
      <c r="I303" s="382"/>
    </row>
    <row r="304" spans="1:9" ht="24" hidden="1">
      <c r="A304" s="320">
        <v>3081</v>
      </c>
      <c r="B304" s="350" t="s">
        <v>737</v>
      </c>
      <c r="C304" s="332">
        <v>8</v>
      </c>
      <c r="D304" s="333">
        <v>1</v>
      </c>
      <c r="E304" s="315" t="s">
        <v>761</v>
      </c>
      <c r="F304" s="343" t="s">
        <v>763</v>
      </c>
      <c r="G304" s="378"/>
      <c r="H304" s="379"/>
      <c r="I304" s="377"/>
    </row>
    <row r="305" spans="1:9" ht="15.75" hidden="1">
      <c r="A305" s="320"/>
      <c r="B305" s="306"/>
      <c r="C305" s="321"/>
      <c r="D305" s="322"/>
      <c r="E305" s="315" t="s">
        <v>208</v>
      </c>
      <c r="F305" s="324"/>
      <c r="G305" s="380"/>
      <c r="H305" s="381"/>
      <c r="I305" s="382"/>
    </row>
    <row r="306" spans="1:9" ht="28.5" hidden="1">
      <c r="A306" s="320">
        <v>3090</v>
      </c>
      <c r="B306" s="348" t="s">
        <v>737</v>
      </c>
      <c r="C306" s="321">
        <v>9</v>
      </c>
      <c r="D306" s="322">
        <v>0</v>
      </c>
      <c r="E306" s="323" t="s">
        <v>764</v>
      </c>
      <c r="F306" s="324" t="s">
        <v>765</v>
      </c>
      <c r="G306" s="378"/>
      <c r="H306" s="379"/>
      <c r="I306" s="377"/>
    </row>
    <row r="307" spans="1:9" ht="15.75" hidden="1">
      <c r="A307" s="320"/>
      <c r="B307" s="306"/>
      <c r="C307" s="321"/>
      <c r="D307" s="322"/>
      <c r="E307" s="315" t="s">
        <v>208</v>
      </c>
      <c r="F307" s="324"/>
      <c r="G307" s="380"/>
      <c r="H307" s="381"/>
      <c r="I307" s="382"/>
    </row>
    <row r="308" spans="1:9" ht="24" hidden="1">
      <c r="A308" s="383">
        <v>3091</v>
      </c>
      <c r="B308" s="350" t="s">
        <v>737</v>
      </c>
      <c r="C308" s="384">
        <v>9</v>
      </c>
      <c r="D308" s="385">
        <v>1</v>
      </c>
      <c r="E308" s="361" t="s">
        <v>764</v>
      </c>
      <c r="F308" s="386" t="s">
        <v>766</v>
      </c>
      <c r="G308" s="387"/>
      <c r="H308" s="388"/>
      <c r="I308" s="389"/>
    </row>
    <row r="309" spans="1:9" ht="24" hidden="1">
      <c r="A309" s="383">
        <v>3092</v>
      </c>
      <c r="B309" s="350" t="s">
        <v>737</v>
      </c>
      <c r="C309" s="384">
        <v>9</v>
      </c>
      <c r="D309" s="385">
        <v>2</v>
      </c>
      <c r="E309" s="361" t="s">
        <v>767</v>
      </c>
      <c r="F309" s="386"/>
      <c r="G309" s="387"/>
      <c r="H309" s="388"/>
      <c r="I309" s="389"/>
    </row>
    <row r="310" spans="1:9" ht="24">
      <c r="A310" s="390">
        <v>3100</v>
      </c>
      <c r="B310" s="391" t="s">
        <v>768</v>
      </c>
      <c r="C310" s="391">
        <v>0</v>
      </c>
      <c r="D310" s="392">
        <v>0</v>
      </c>
      <c r="E310" s="393" t="s">
        <v>927</v>
      </c>
      <c r="F310" s="394"/>
      <c r="G310" s="395">
        <f>G312</f>
        <v>60000</v>
      </c>
      <c r="H310" s="395">
        <f>H312</f>
        <v>60000</v>
      </c>
      <c r="I310" s="389"/>
    </row>
    <row r="311" spans="1:9" ht="15.75">
      <c r="A311" s="320"/>
      <c r="B311" s="321"/>
      <c r="C311" s="321"/>
      <c r="D311" s="322"/>
      <c r="E311" s="315" t="s">
        <v>182</v>
      </c>
      <c r="F311" s="358"/>
      <c r="G311" s="396"/>
      <c r="H311" s="397"/>
      <c r="I311" s="377"/>
    </row>
    <row r="312" spans="1:9" ht="24.75" thickBot="1">
      <c r="A312" s="383">
        <v>3110</v>
      </c>
      <c r="B312" s="398" t="s">
        <v>768</v>
      </c>
      <c r="C312" s="398">
        <v>1</v>
      </c>
      <c r="D312" s="399">
        <v>0</v>
      </c>
      <c r="E312" s="374" t="s">
        <v>769</v>
      </c>
      <c r="F312" s="343"/>
      <c r="G312" s="400">
        <f>G314</f>
        <v>60000</v>
      </c>
      <c r="H312" s="400">
        <f>H314</f>
        <v>60000</v>
      </c>
      <c r="I312" s="377"/>
    </row>
    <row r="313" spans="1:9" ht="15.75" hidden="1">
      <c r="A313" s="383"/>
      <c r="B313" s="306"/>
      <c r="C313" s="321"/>
      <c r="D313" s="322"/>
      <c r="E313" s="315" t="s">
        <v>208</v>
      </c>
      <c r="F313" s="324"/>
      <c r="G313" s="380"/>
      <c r="H313" s="381"/>
      <c r="I313" s="382"/>
    </row>
    <row r="314" spans="1:9" ht="16.5" thickBot="1">
      <c r="A314" s="401">
        <v>3112</v>
      </c>
      <c r="B314" s="402" t="s">
        <v>768</v>
      </c>
      <c r="C314" s="402">
        <v>1</v>
      </c>
      <c r="D314" s="403">
        <v>2</v>
      </c>
      <c r="E314" s="404" t="s">
        <v>770</v>
      </c>
      <c r="F314" s="405"/>
      <c r="G314" s="400">
        <f>+H314</f>
        <v>60000</v>
      </c>
      <c r="H314" s="400">
        <v>60000</v>
      </c>
      <c r="I314" s="406"/>
    </row>
  </sheetData>
  <sheetProtection/>
  <mergeCells count="11">
    <mergeCell ref="C4:C5"/>
    <mergeCell ref="D4:D5"/>
    <mergeCell ref="E4:E5"/>
    <mergeCell ref="F4:F5"/>
    <mergeCell ref="G4:G5"/>
    <mergeCell ref="H4:I4"/>
    <mergeCell ref="A1:I1"/>
    <mergeCell ref="A2:I2"/>
    <mergeCell ref="H3:I3"/>
    <mergeCell ref="A4:A5"/>
    <mergeCell ref="B4:B5"/>
  </mergeCells>
  <printOptions/>
  <pageMargins left="0.25" right="0" top="0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8515625" style="2" customWidth="1"/>
    <col min="2" max="2" width="49.57421875" style="2" customWidth="1"/>
    <col min="3" max="3" width="6.28125" style="224" customWidth="1"/>
    <col min="4" max="4" width="14.140625" style="2" customWidth="1"/>
    <col min="5" max="5" width="12.28125" style="2" customWidth="1"/>
    <col min="6" max="6" width="12.00390625" style="2" customWidth="1"/>
    <col min="7" max="7" width="9.140625" style="2" customWidth="1"/>
    <col min="8" max="8" width="9.57421875" style="2" bestFit="1" customWidth="1"/>
    <col min="9" max="9" width="10.140625" style="2" bestFit="1" customWidth="1"/>
    <col min="10" max="16384" width="9.140625" style="2" customWidth="1"/>
  </cols>
  <sheetData>
    <row r="1" spans="1:6" s="1" customFormat="1" ht="27" customHeight="1">
      <c r="A1" s="828" t="s">
        <v>751</v>
      </c>
      <c r="B1" s="828"/>
      <c r="C1" s="828"/>
      <c r="D1" s="828"/>
      <c r="E1" s="828"/>
      <c r="F1" s="828"/>
    </row>
    <row r="2" spans="1:6" ht="37.5" customHeight="1" thickBot="1">
      <c r="A2" s="829" t="s">
        <v>771</v>
      </c>
      <c r="B2" s="829"/>
      <c r="C2" s="829"/>
      <c r="D2" s="829"/>
      <c r="E2" s="829"/>
      <c r="F2" s="829"/>
    </row>
    <row r="3" spans="1:3" ht="16.5" hidden="1" thickBot="1">
      <c r="A3" s="3" t="s">
        <v>863</v>
      </c>
      <c r="B3" s="3"/>
      <c r="C3" s="3"/>
    </row>
    <row r="4" spans="1:6" ht="26.25" thickBot="1">
      <c r="A4" s="830" t="s">
        <v>772</v>
      </c>
      <c r="B4" s="4" t="s">
        <v>773</v>
      </c>
      <c r="C4" s="5"/>
      <c r="D4" s="832" t="s">
        <v>181</v>
      </c>
      <c r="E4" s="834" t="s">
        <v>182</v>
      </c>
      <c r="F4" s="835"/>
    </row>
    <row r="5" spans="1:9" ht="26.25" thickBot="1">
      <c r="A5" s="831"/>
      <c r="B5" s="6" t="s">
        <v>774</v>
      </c>
      <c r="C5" s="7" t="s">
        <v>775</v>
      </c>
      <c r="D5" s="833"/>
      <c r="E5" s="8" t="s">
        <v>183</v>
      </c>
      <c r="F5" s="8" t="s">
        <v>184</v>
      </c>
      <c r="I5" s="16"/>
    </row>
    <row r="6" spans="1:6" ht="13.5" thickBot="1">
      <c r="A6" s="9">
        <v>1</v>
      </c>
      <c r="B6" s="9">
        <v>2</v>
      </c>
      <c r="C6" s="9" t="s">
        <v>411</v>
      </c>
      <c r="D6" s="9">
        <v>4</v>
      </c>
      <c r="E6" s="9">
        <v>5</v>
      </c>
      <c r="F6" s="9">
        <v>6</v>
      </c>
    </row>
    <row r="7" spans="1:9" ht="32.25" thickBot="1">
      <c r="A7" s="10">
        <v>4000</v>
      </c>
      <c r="B7" s="11" t="s">
        <v>864</v>
      </c>
      <c r="C7" s="12"/>
      <c r="D7" s="13">
        <f>E7+F7</f>
        <v>445923</v>
      </c>
      <c r="E7" s="14">
        <f>E9</f>
        <v>445923</v>
      </c>
      <c r="F7" s="15">
        <f>F9+F170+F205</f>
        <v>0</v>
      </c>
      <c r="H7" s="16"/>
      <c r="I7" s="706"/>
    </row>
    <row r="8" spans="1:6" ht="13.5" thickBot="1">
      <c r="A8" s="10"/>
      <c r="B8" s="17" t="s">
        <v>776</v>
      </c>
      <c r="C8" s="12"/>
      <c r="D8" s="18"/>
      <c r="E8" s="19"/>
      <c r="F8" s="20"/>
    </row>
    <row r="9" spans="1:9" ht="42" thickBot="1">
      <c r="A9" s="10">
        <v>4050</v>
      </c>
      <c r="B9" s="21" t="s">
        <v>865</v>
      </c>
      <c r="C9" s="22" t="s">
        <v>777</v>
      </c>
      <c r="D9" s="23">
        <f>D11+D24+D67+D82+D92+D126+D141+D114</f>
        <v>445923</v>
      </c>
      <c r="E9" s="23">
        <f>E11+E24+E67+E82+E92+E126+E141+E114</f>
        <v>445923</v>
      </c>
      <c r="F9" s="20"/>
      <c r="H9" s="16"/>
      <c r="I9" s="16"/>
    </row>
    <row r="10" spans="1:6" ht="13.5" thickBot="1">
      <c r="A10" s="10"/>
      <c r="B10" s="17" t="s">
        <v>776</v>
      </c>
      <c r="C10" s="12"/>
      <c r="D10" s="25"/>
      <c r="E10" s="26"/>
      <c r="F10" s="20"/>
    </row>
    <row r="11" spans="1:8" ht="24" thickBot="1">
      <c r="A11" s="27">
        <v>4100</v>
      </c>
      <c r="B11" s="28" t="s">
        <v>866</v>
      </c>
      <c r="C11" s="29" t="s">
        <v>777</v>
      </c>
      <c r="D11" s="23">
        <f>D13+D18+D21</f>
        <v>125343</v>
      </c>
      <c r="E11" s="24">
        <f>E13+E18+E21</f>
        <v>125343</v>
      </c>
      <c r="F11" s="30" t="s">
        <v>399</v>
      </c>
      <c r="H11" s="16"/>
    </row>
    <row r="12" spans="1:6" ht="13.5" thickBot="1">
      <c r="A12" s="10"/>
      <c r="B12" s="17" t="s">
        <v>776</v>
      </c>
      <c r="C12" s="12"/>
      <c r="D12" s="25"/>
      <c r="E12" s="26"/>
      <c r="F12" s="20"/>
    </row>
    <row r="13" spans="1:8" ht="24.75" thickBot="1">
      <c r="A13" s="31">
        <v>4110</v>
      </c>
      <c r="B13" s="32" t="s">
        <v>867</v>
      </c>
      <c r="C13" s="33" t="s">
        <v>777</v>
      </c>
      <c r="D13" s="34">
        <f>D15+D16</f>
        <v>125343</v>
      </c>
      <c r="E13" s="35">
        <f>E15+E16</f>
        <v>125343</v>
      </c>
      <c r="F13" s="30" t="s">
        <v>399</v>
      </c>
      <c r="H13" s="16"/>
    </row>
    <row r="14" spans="1:6" ht="13.5" thickBot="1">
      <c r="A14" s="31"/>
      <c r="B14" s="17" t="s">
        <v>208</v>
      </c>
      <c r="C14" s="33"/>
      <c r="D14" s="34"/>
      <c r="E14" s="35"/>
      <c r="F14" s="30"/>
    </row>
    <row r="15" spans="1:6" ht="24">
      <c r="A15" s="36">
        <v>4111</v>
      </c>
      <c r="B15" s="37" t="s">
        <v>778</v>
      </c>
      <c r="C15" s="38" t="s">
        <v>779</v>
      </c>
      <c r="D15" s="39">
        <f>E15</f>
        <v>116072</v>
      </c>
      <c r="E15" s="40">
        <f>113000+3072</f>
        <v>116072</v>
      </c>
      <c r="F15" s="41" t="s">
        <v>399</v>
      </c>
    </row>
    <row r="16" spans="1:6" ht="24.75" thickBot="1">
      <c r="A16" s="36">
        <v>4112</v>
      </c>
      <c r="B16" s="37" t="s">
        <v>780</v>
      </c>
      <c r="C16" s="42" t="s">
        <v>781</v>
      </c>
      <c r="D16" s="39">
        <f>E16</f>
        <v>9271</v>
      </c>
      <c r="E16" s="40">
        <f>9000+271</f>
        <v>9271</v>
      </c>
      <c r="F16" s="41" t="s">
        <v>399</v>
      </c>
    </row>
    <row r="17" spans="1:6" ht="13.5" hidden="1" thickBot="1">
      <c r="A17" s="36">
        <v>4114</v>
      </c>
      <c r="B17" s="37" t="s">
        <v>782</v>
      </c>
      <c r="C17" s="42" t="s">
        <v>783</v>
      </c>
      <c r="D17" s="39"/>
      <c r="E17" s="40"/>
      <c r="F17" s="41" t="s">
        <v>399</v>
      </c>
    </row>
    <row r="18" spans="1:6" ht="24.75" hidden="1" thickBot="1">
      <c r="A18" s="36">
        <v>4120</v>
      </c>
      <c r="B18" s="43" t="s">
        <v>868</v>
      </c>
      <c r="C18" s="44" t="s">
        <v>777</v>
      </c>
      <c r="D18" s="39"/>
      <c r="E18" s="40"/>
      <c r="F18" s="41" t="s">
        <v>399</v>
      </c>
    </row>
    <row r="19" spans="1:6" ht="13.5" hidden="1" thickBot="1">
      <c r="A19" s="31"/>
      <c r="B19" s="17" t="s">
        <v>208</v>
      </c>
      <c r="C19" s="33"/>
      <c r="D19" s="34"/>
      <c r="E19" s="35"/>
      <c r="F19" s="30"/>
    </row>
    <row r="20" spans="1:6" ht="13.5" hidden="1" thickBot="1">
      <c r="A20" s="36">
        <v>4121</v>
      </c>
      <c r="B20" s="37" t="s">
        <v>784</v>
      </c>
      <c r="C20" s="42" t="s">
        <v>785</v>
      </c>
      <c r="D20" s="39"/>
      <c r="E20" s="40"/>
      <c r="F20" s="41" t="s">
        <v>399</v>
      </c>
    </row>
    <row r="21" spans="1:6" ht="24.75" hidden="1" thickBot="1">
      <c r="A21" s="36">
        <v>4130</v>
      </c>
      <c r="B21" s="43" t="s">
        <v>869</v>
      </c>
      <c r="C21" s="44" t="s">
        <v>777</v>
      </c>
      <c r="D21" s="39">
        <f>D23</f>
        <v>0</v>
      </c>
      <c r="E21" s="40">
        <f>E23</f>
        <v>0</v>
      </c>
      <c r="F21" s="30" t="s">
        <v>399</v>
      </c>
    </row>
    <row r="22" spans="1:6" ht="13.5" hidden="1" thickBot="1">
      <c r="A22" s="31"/>
      <c r="B22" s="17" t="s">
        <v>208</v>
      </c>
      <c r="C22" s="33"/>
      <c r="D22" s="34"/>
      <c r="E22" s="35"/>
      <c r="F22" s="30"/>
    </row>
    <row r="23" spans="1:6" ht="13.5" hidden="1" thickBot="1">
      <c r="A23" s="45">
        <v>4131</v>
      </c>
      <c r="B23" s="46" t="s">
        <v>786</v>
      </c>
      <c r="C23" s="47" t="s">
        <v>787</v>
      </c>
      <c r="D23" s="48">
        <f>E23</f>
        <v>0</v>
      </c>
      <c r="E23" s="49"/>
      <c r="F23" s="30" t="s">
        <v>399</v>
      </c>
    </row>
    <row r="24" spans="1:6" ht="35.25" thickBot="1">
      <c r="A24" s="27">
        <v>4200</v>
      </c>
      <c r="B24" s="50" t="s">
        <v>870</v>
      </c>
      <c r="C24" s="29" t="s">
        <v>777</v>
      </c>
      <c r="D24" s="13">
        <f>D26+D35+D40+D50+D53+D57</f>
        <v>106503</v>
      </c>
      <c r="E24" s="14">
        <f>E26+E35+E40+E50+E53+E57</f>
        <v>106503</v>
      </c>
      <c r="F24" s="51" t="s">
        <v>399</v>
      </c>
    </row>
    <row r="25" spans="1:6" ht="13.5" thickBot="1">
      <c r="A25" s="10"/>
      <c r="B25" s="17" t="s">
        <v>776</v>
      </c>
      <c r="C25" s="12"/>
      <c r="D25" s="23"/>
      <c r="E25" s="24"/>
      <c r="F25" s="20"/>
    </row>
    <row r="26" spans="1:6" ht="33.75" thickBot="1">
      <c r="A26" s="31">
        <v>4210</v>
      </c>
      <c r="B26" s="52" t="s">
        <v>871</v>
      </c>
      <c r="C26" s="33" t="s">
        <v>777</v>
      </c>
      <c r="D26" s="53">
        <f>E26</f>
        <v>70091</v>
      </c>
      <c r="E26" s="54">
        <f>E29+E30+E31+E32+E33</f>
        <v>70091</v>
      </c>
      <c r="F26" s="30" t="s">
        <v>399</v>
      </c>
    </row>
    <row r="27" spans="1:6" ht="13.5" thickBot="1">
      <c r="A27" s="31"/>
      <c r="B27" s="17" t="s">
        <v>208</v>
      </c>
      <c r="C27" s="33"/>
      <c r="D27" s="55"/>
      <c r="E27" s="56"/>
      <c r="F27" s="30"/>
    </row>
    <row r="28" spans="1:6" ht="24" hidden="1">
      <c r="A28" s="36">
        <v>4211</v>
      </c>
      <c r="B28" s="37" t="s">
        <v>788</v>
      </c>
      <c r="C28" s="42" t="s">
        <v>789</v>
      </c>
      <c r="D28" s="57"/>
      <c r="E28" s="58"/>
      <c r="F28" s="41" t="s">
        <v>399</v>
      </c>
    </row>
    <row r="29" spans="1:6" ht="12.75">
      <c r="A29" s="36">
        <v>4212</v>
      </c>
      <c r="B29" s="43" t="s">
        <v>872</v>
      </c>
      <c r="C29" s="42" t="s">
        <v>790</v>
      </c>
      <c r="D29" s="39">
        <f>E29</f>
        <v>14500</v>
      </c>
      <c r="E29" s="39">
        <f>3500+11000</f>
        <v>14500</v>
      </c>
      <c r="F29" s="41" t="s">
        <v>399</v>
      </c>
    </row>
    <row r="30" spans="1:6" ht="12.75">
      <c r="A30" s="36">
        <v>4213</v>
      </c>
      <c r="B30" s="37" t="s">
        <v>791</v>
      </c>
      <c r="C30" s="42" t="s">
        <v>792</v>
      </c>
      <c r="D30" s="39">
        <f>E30</f>
        <v>54178</v>
      </c>
      <c r="E30" s="39">
        <f>178+54000</f>
        <v>54178</v>
      </c>
      <c r="F30" s="41" t="s">
        <v>399</v>
      </c>
    </row>
    <row r="31" spans="1:6" ht="12.75">
      <c r="A31" s="36">
        <v>4214</v>
      </c>
      <c r="B31" s="37" t="s">
        <v>793</v>
      </c>
      <c r="C31" s="42" t="s">
        <v>794</v>
      </c>
      <c r="D31" s="39">
        <f>E31</f>
        <v>1000</v>
      </c>
      <c r="E31" s="39">
        <v>1000</v>
      </c>
      <c r="F31" s="41" t="s">
        <v>399</v>
      </c>
    </row>
    <row r="32" spans="1:6" ht="12.75">
      <c r="A32" s="36">
        <v>4215</v>
      </c>
      <c r="B32" s="37" t="s">
        <v>795</v>
      </c>
      <c r="C32" s="42" t="s">
        <v>796</v>
      </c>
      <c r="D32" s="39">
        <f>E32</f>
        <v>113</v>
      </c>
      <c r="E32" s="40">
        <v>113</v>
      </c>
      <c r="F32" s="41" t="s">
        <v>399</v>
      </c>
    </row>
    <row r="33" spans="1:6" ht="12.75">
      <c r="A33" s="36">
        <v>4216</v>
      </c>
      <c r="B33" s="37" t="s">
        <v>797</v>
      </c>
      <c r="C33" s="42" t="s">
        <v>798</v>
      </c>
      <c r="D33" s="39">
        <f>E33</f>
        <v>300</v>
      </c>
      <c r="E33" s="40">
        <v>300</v>
      </c>
      <c r="F33" s="41" t="s">
        <v>399</v>
      </c>
    </row>
    <row r="34" spans="1:6" ht="13.5" hidden="1" thickBot="1">
      <c r="A34" s="45">
        <v>4217</v>
      </c>
      <c r="B34" s="59" t="s">
        <v>799</v>
      </c>
      <c r="C34" s="60" t="s">
        <v>800</v>
      </c>
      <c r="D34" s="61"/>
      <c r="E34" s="62"/>
      <c r="F34" s="63" t="s">
        <v>399</v>
      </c>
    </row>
    <row r="35" spans="1:6" ht="24.75" thickBot="1">
      <c r="A35" s="31">
        <v>4220</v>
      </c>
      <c r="B35" s="52" t="s">
        <v>873</v>
      </c>
      <c r="C35" s="33" t="s">
        <v>777</v>
      </c>
      <c r="D35" s="53">
        <f>D37+D38</f>
        <v>2600</v>
      </c>
      <c r="E35" s="54">
        <f>E37+E38</f>
        <v>2600</v>
      </c>
      <c r="F35" s="30" t="s">
        <v>399</v>
      </c>
    </row>
    <row r="36" spans="1:6" ht="13.5" thickBot="1">
      <c r="A36" s="31"/>
      <c r="B36" s="17" t="s">
        <v>208</v>
      </c>
      <c r="C36" s="33"/>
      <c r="D36" s="55"/>
      <c r="E36" s="56"/>
      <c r="F36" s="30"/>
    </row>
    <row r="37" spans="1:6" ht="12.75">
      <c r="A37" s="36">
        <v>4221</v>
      </c>
      <c r="B37" s="37" t="s">
        <v>801</v>
      </c>
      <c r="C37" s="64">
        <v>4221</v>
      </c>
      <c r="D37" s="202">
        <f>E37</f>
        <v>1600</v>
      </c>
      <c r="E37" s="202">
        <f>1500+100</f>
        <v>1600</v>
      </c>
      <c r="F37" s="41" t="s">
        <v>399</v>
      </c>
    </row>
    <row r="38" spans="1:6" ht="13.5" thickBot="1">
      <c r="A38" s="36">
        <v>4222</v>
      </c>
      <c r="B38" s="37" t="s">
        <v>802</v>
      </c>
      <c r="C38" s="42" t="s">
        <v>803</v>
      </c>
      <c r="D38" s="39">
        <f>E38</f>
        <v>1000</v>
      </c>
      <c r="E38" s="39">
        <v>1000</v>
      </c>
      <c r="F38" s="41" t="s">
        <v>399</v>
      </c>
    </row>
    <row r="39" spans="1:6" ht="13.5" hidden="1" thickBot="1">
      <c r="A39" s="45">
        <v>4223</v>
      </c>
      <c r="B39" s="59" t="s">
        <v>804</v>
      </c>
      <c r="C39" s="60" t="s">
        <v>805</v>
      </c>
      <c r="D39" s="48"/>
      <c r="E39" s="48"/>
      <c r="F39" s="63" t="s">
        <v>399</v>
      </c>
    </row>
    <row r="40" spans="1:6" ht="45.75" thickBot="1">
      <c r="A40" s="27">
        <v>4230</v>
      </c>
      <c r="B40" s="66" t="s">
        <v>874</v>
      </c>
      <c r="C40" s="29" t="s">
        <v>777</v>
      </c>
      <c r="D40" s="23">
        <f>D43+D45+D48+D49+D44</f>
        <v>16811</v>
      </c>
      <c r="E40" s="23">
        <f>E43+E45+E48+E49+E44</f>
        <v>16811</v>
      </c>
      <c r="F40" s="51" t="s">
        <v>399</v>
      </c>
    </row>
    <row r="41" spans="1:6" ht="13.5" thickBot="1">
      <c r="A41" s="31"/>
      <c r="B41" s="67" t="s">
        <v>208</v>
      </c>
      <c r="C41" s="33"/>
      <c r="D41" s="34"/>
      <c r="E41" s="34"/>
      <c r="F41" s="30"/>
    </row>
    <row r="42" spans="1:6" ht="12.75" hidden="1">
      <c r="A42" s="36">
        <v>4231</v>
      </c>
      <c r="B42" s="37" t="s">
        <v>806</v>
      </c>
      <c r="C42" s="42" t="s">
        <v>807</v>
      </c>
      <c r="D42" s="39"/>
      <c r="E42" s="39"/>
      <c r="F42" s="41" t="s">
        <v>399</v>
      </c>
    </row>
    <row r="43" spans="1:6" ht="12.75">
      <c r="A43" s="36">
        <v>4232</v>
      </c>
      <c r="B43" s="37" t="s">
        <v>808</v>
      </c>
      <c r="C43" s="42" t="s">
        <v>809</v>
      </c>
      <c r="D43" s="39">
        <f>E43</f>
        <v>200</v>
      </c>
      <c r="E43" s="39">
        <v>200</v>
      </c>
      <c r="F43" s="41" t="s">
        <v>399</v>
      </c>
    </row>
    <row r="44" spans="1:6" ht="24">
      <c r="A44" s="36">
        <v>4233</v>
      </c>
      <c r="B44" s="37" t="s">
        <v>810</v>
      </c>
      <c r="C44" s="42" t="s">
        <v>811</v>
      </c>
      <c r="D44" s="39">
        <f>E44</f>
        <v>600</v>
      </c>
      <c r="E44" s="39">
        <v>600</v>
      </c>
      <c r="F44" s="41" t="s">
        <v>399</v>
      </c>
    </row>
    <row r="45" spans="1:6" ht="12.75">
      <c r="A45" s="68">
        <v>4234</v>
      </c>
      <c r="B45" s="69" t="s">
        <v>961</v>
      </c>
      <c r="C45" s="70" t="s">
        <v>813</v>
      </c>
      <c r="D45" s="71">
        <f>E45</f>
        <v>800</v>
      </c>
      <c r="E45" s="71">
        <f>400+400</f>
        <v>800</v>
      </c>
      <c r="F45" s="72" t="s">
        <v>399</v>
      </c>
    </row>
    <row r="46" spans="1:6" ht="12.75" hidden="1">
      <c r="A46" s="68">
        <v>4235</v>
      </c>
      <c r="B46" s="73" t="s">
        <v>814</v>
      </c>
      <c r="C46" s="74">
        <v>4235</v>
      </c>
      <c r="D46" s="71"/>
      <c r="E46" s="71"/>
      <c r="F46" s="72" t="s">
        <v>399</v>
      </c>
    </row>
    <row r="47" spans="1:6" ht="24" hidden="1">
      <c r="A47" s="68">
        <v>4236</v>
      </c>
      <c r="B47" s="69" t="s">
        <v>815</v>
      </c>
      <c r="C47" s="70" t="s">
        <v>816</v>
      </c>
      <c r="D47" s="71"/>
      <c r="E47" s="71"/>
      <c r="F47" s="72" t="s">
        <v>399</v>
      </c>
    </row>
    <row r="48" spans="1:6" ht="12.75">
      <c r="A48" s="68">
        <v>4237</v>
      </c>
      <c r="B48" s="69" t="s">
        <v>817</v>
      </c>
      <c r="C48" s="70" t="s">
        <v>818</v>
      </c>
      <c r="D48" s="71">
        <f>E48</f>
        <v>1200</v>
      </c>
      <c r="E48" s="71">
        <v>1200</v>
      </c>
      <c r="F48" s="72" t="s">
        <v>399</v>
      </c>
    </row>
    <row r="49" spans="1:6" ht="13.5" thickBot="1">
      <c r="A49" s="45">
        <v>4238</v>
      </c>
      <c r="B49" s="59" t="s">
        <v>819</v>
      </c>
      <c r="C49" s="60" t="s">
        <v>820</v>
      </c>
      <c r="D49" s="75">
        <f>E49</f>
        <v>14011</v>
      </c>
      <c r="E49" s="75">
        <f>360+500+696+5800+1000+500+5155</f>
        <v>14011</v>
      </c>
      <c r="F49" s="63" t="s">
        <v>399</v>
      </c>
    </row>
    <row r="50" spans="1:6" ht="24.75" thickBot="1">
      <c r="A50" s="27">
        <v>4240</v>
      </c>
      <c r="B50" s="66" t="s">
        <v>875</v>
      </c>
      <c r="C50" s="29" t="s">
        <v>777</v>
      </c>
      <c r="D50" s="23">
        <f>D52</f>
        <v>1200</v>
      </c>
      <c r="E50" s="23">
        <f>E52</f>
        <v>1200</v>
      </c>
      <c r="F50" s="51" t="s">
        <v>399</v>
      </c>
    </row>
    <row r="51" spans="1:6" ht="13.5" thickBot="1">
      <c r="A51" s="27"/>
      <c r="B51" s="17" t="s">
        <v>208</v>
      </c>
      <c r="C51" s="29"/>
      <c r="D51" s="23"/>
      <c r="E51" s="26"/>
      <c r="F51" s="51"/>
    </row>
    <row r="52" spans="1:6" ht="13.5" thickBot="1">
      <c r="A52" s="76">
        <v>4241</v>
      </c>
      <c r="B52" s="77" t="s">
        <v>821</v>
      </c>
      <c r="C52" s="78" t="s">
        <v>822</v>
      </c>
      <c r="D52" s="79">
        <f>E52</f>
        <v>1200</v>
      </c>
      <c r="E52" s="79">
        <f>200+1000</f>
        <v>1200</v>
      </c>
      <c r="F52" s="80" t="s">
        <v>399</v>
      </c>
    </row>
    <row r="53" spans="1:6" ht="24.75" thickBot="1">
      <c r="A53" s="27">
        <v>4250</v>
      </c>
      <c r="B53" s="66" t="s">
        <v>876</v>
      </c>
      <c r="C53" s="29" t="s">
        <v>777</v>
      </c>
      <c r="D53" s="23">
        <f>D56+D55</f>
        <v>700</v>
      </c>
      <c r="E53" s="24">
        <f>E56+E55</f>
        <v>700</v>
      </c>
      <c r="F53" s="51" t="s">
        <v>399</v>
      </c>
    </row>
    <row r="54" spans="1:6" ht="12.75">
      <c r="A54" s="81"/>
      <c r="B54" s="82" t="s">
        <v>208</v>
      </c>
      <c r="C54" s="83"/>
      <c r="D54" s="84"/>
      <c r="E54" s="84"/>
      <c r="F54" s="85"/>
    </row>
    <row r="55" spans="1:6" ht="24" hidden="1">
      <c r="A55" s="31">
        <v>4251</v>
      </c>
      <c r="B55" s="86" t="s">
        <v>823</v>
      </c>
      <c r="C55" s="87" t="s">
        <v>824</v>
      </c>
      <c r="D55" s="88">
        <f>E55</f>
        <v>0</v>
      </c>
      <c r="E55" s="89"/>
      <c r="F55" s="30" t="s">
        <v>399</v>
      </c>
    </row>
    <row r="56" spans="1:6" ht="24">
      <c r="A56" s="68">
        <v>4252</v>
      </c>
      <c r="B56" s="69" t="s">
        <v>825</v>
      </c>
      <c r="C56" s="70" t="s">
        <v>826</v>
      </c>
      <c r="D56" s="71">
        <f>E56</f>
        <v>700</v>
      </c>
      <c r="E56" s="71">
        <v>700</v>
      </c>
      <c r="F56" s="72" t="s">
        <v>399</v>
      </c>
    </row>
    <row r="57" spans="1:6" ht="33">
      <c r="A57" s="68">
        <v>4260</v>
      </c>
      <c r="B57" s="90" t="s">
        <v>877</v>
      </c>
      <c r="C57" s="91" t="s">
        <v>777</v>
      </c>
      <c r="D57" s="92">
        <f>D59+D61+D62+D65+D66+D60</f>
        <v>15101</v>
      </c>
      <c r="E57" s="92">
        <f>E59+E61+E62+E65+E66+E60</f>
        <v>15101</v>
      </c>
      <c r="F57" s="72" t="s">
        <v>399</v>
      </c>
    </row>
    <row r="58" spans="1:6" ht="13.5" thickBot="1">
      <c r="A58" s="31"/>
      <c r="B58" s="67" t="s">
        <v>208</v>
      </c>
      <c r="C58" s="33"/>
      <c r="D58" s="34"/>
      <c r="E58" s="89"/>
      <c r="F58" s="30"/>
    </row>
    <row r="59" spans="1:6" ht="12.75">
      <c r="A59" s="36">
        <v>4261</v>
      </c>
      <c r="B59" s="37" t="s">
        <v>827</v>
      </c>
      <c r="C59" s="42" t="s">
        <v>828</v>
      </c>
      <c r="D59" s="39">
        <f>E59</f>
        <v>3951</v>
      </c>
      <c r="E59" s="39">
        <f>800+69.6+400+700+1981.4</f>
        <v>3951</v>
      </c>
      <c r="F59" s="41" t="s">
        <v>399</v>
      </c>
    </row>
    <row r="60" spans="1:6" ht="12.75" hidden="1">
      <c r="A60" s="36">
        <v>4262</v>
      </c>
      <c r="B60" s="37" t="s">
        <v>829</v>
      </c>
      <c r="C60" s="42" t="s">
        <v>830</v>
      </c>
      <c r="D60" s="39">
        <f>E60</f>
        <v>0</v>
      </c>
      <c r="E60" s="39"/>
      <c r="F60" s="41" t="s">
        <v>399</v>
      </c>
    </row>
    <row r="61" spans="1:6" ht="24" hidden="1">
      <c r="A61" s="36">
        <v>4263</v>
      </c>
      <c r="B61" s="37" t="s">
        <v>831</v>
      </c>
      <c r="C61" s="42" t="s">
        <v>832</v>
      </c>
      <c r="D61" s="39">
        <f>E61</f>
        <v>0</v>
      </c>
      <c r="E61" s="39"/>
      <c r="F61" s="41" t="s">
        <v>399</v>
      </c>
    </row>
    <row r="62" spans="1:6" ht="12.75">
      <c r="A62" s="36">
        <v>4264</v>
      </c>
      <c r="B62" s="93" t="s">
        <v>833</v>
      </c>
      <c r="C62" s="42" t="s">
        <v>834</v>
      </c>
      <c r="D62" s="39">
        <f>E62</f>
        <v>5850</v>
      </c>
      <c r="E62" s="39">
        <v>5850</v>
      </c>
      <c r="F62" s="41" t="s">
        <v>399</v>
      </c>
    </row>
    <row r="63" spans="1:6" ht="24" hidden="1">
      <c r="A63" s="36">
        <v>4265</v>
      </c>
      <c r="B63" s="94" t="s">
        <v>835</v>
      </c>
      <c r="C63" s="42" t="s">
        <v>836</v>
      </c>
      <c r="D63" s="39"/>
      <c r="E63" s="39"/>
      <c r="F63" s="41" t="s">
        <v>399</v>
      </c>
    </row>
    <row r="64" spans="1:6" ht="12.75" hidden="1">
      <c r="A64" s="36">
        <v>4266</v>
      </c>
      <c r="B64" s="93" t="s">
        <v>837</v>
      </c>
      <c r="C64" s="42" t="s">
        <v>838</v>
      </c>
      <c r="D64" s="39"/>
      <c r="E64" s="39"/>
      <c r="F64" s="41" t="s">
        <v>399</v>
      </c>
    </row>
    <row r="65" spans="1:6" ht="12.75">
      <c r="A65" s="36">
        <v>4267</v>
      </c>
      <c r="B65" s="93" t="s">
        <v>839</v>
      </c>
      <c r="C65" s="42" t="s">
        <v>840</v>
      </c>
      <c r="D65" s="39">
        <f>E65</f>
        <v>1500</v>
      </c>
      <c r="E65" s="39">
        <f>500+1000</f>
        <v>1500</v>
      </c>
      <c r="F65" s="41" t="s">
        <v>399</v>
      </c>
    </row>
    <row r="66" spans="1:6" ht="13.5" thickBot="1">
      <c r="A66" s="45">
        <v>4268</v>
      </c>
      <c r="B66" s="95" t="s">
        <v>841</v>
      </c>
      <c r="C66" s="60" t="s">
        <v>842</v>
      </c>
      <c r="D66" s="48">
        <f>E66</f>
        <v>3800</v>
      </c>
      <c r="E66" s="48">
        <f>500+500+500+2300</f>
        <v>3800</v>
      </c>
      <c r="F66" s="63" t="s">
        <v>399</v>
      </c>
    </row>
    <row r="67" spans="1:6" ht="13.5" hidden="1" thickBot="1">
      <c r="A67" s="27">
        <v>4300</v>
      </c>
      <c r="B67" s="96" t="s">
        <v>878</v>
      </c>
      <c r="C67" s="29" t="s">
        <v>777</v>
      </c>
      <c r="D67" s="18"/>
      <c r="E67" s="18"/>
      <c r="F67" s="51" t="s">
        <v>399</v>
      </c>
    </row>
    <row r="68" spans="1:6" ht="13.5" hidden="1" thickBot="1">
      <c r="A68" s="10"/>
      <c r="B68" s="17" t="s">
        <v>776</v>
      </c>
      <c r="C68" s="12"/>
      <c r="D68" s="18"/>
      <c r="E68" s="19"/>
      <c r="F68" s="20"/>
    </row>
    <row r="69" spans="1:6" ht="13.5" hidden="1" thickBot="1">
      <c r="A69" s="31">
        <v>4310</v>
      </c>
      <c r="B69" s="97" t="s">
        <v>879</v>
      </c>
      <c r="C69" s="33" t="s">
        <v>777</v>
      </c>
      <c r="D69" s="98"/>
      <c r="E69" s="99"/>
      <c r="F69" s="30" t="s">
        <v>399</v>
      </c>
    </row>
    <row r="70" spans="1:6" ht="13.5" hidden="1" thickBot="1">
      <c r="A70" s="31"/>
      <c r="B70" s="17" t="s">
        <v>208</v>
      </c>
      <c r="C70" s="33"/>
      <c r="D70" s="98"/>
      <c r="E70" s="99"/>
      <c r="F70" s="30"/>
    </row>
    <row r="71" spans="1:6" ht="13.5" hidden="1" thickBot="1">
      <c r="A71" s="36">
        <v>4311</v>
      </c>
      <c r="B71" s="93" t="s">
        <v>843</v>
      </c>
      <c r="C71" s="42" t="s">
        <v>844</v>
      </c>
      <c r="D71" s="100"/>
      <c r="E71" s="101"/>
      <c r="F71" s="41" t="s">
        <v>399</v>
      </c>
    </row>
    <row r="72" spans="1:6" ht="13.5" hidden="1" thickBot="1">
      <c r="A72" s="36">
        <v>4312</v>
      </c>
      <c r="B72" s="93" t="s">
        <v>845</v>
      </c>
      <c r="C72" s="42" t="s">
        <v>846</v>
      </c>
      <c r="D72" s="100"/>
      <c r="E72" s="101"/>
      <c r="F72" s="41" t="s">
        <v>399</v>
      </c>
    </row>
    <row r="73" spans="1:6" ht="13.5" hidden="1" thickBot="1">
      <c r="A73" s="36">
        <v>4320</v>
      </c>
      <c r="B73" s="102" t="s">
        <v>880</v>
      </c>
      <c r="C73" s="44" t="s">
        <v>777</v>
      </c>
      <c r="D73" s="100"/>
      <c r="E73" s="101"/>
      <c r="F73" s="30" t="s">
        <v>399</v>
      </c>
    </row>
    <row r="74" spans="1:6" ht="13.5" hidden="1" thickBot="1">
      <c r="A74" s="31"/>
      <c r="B74" s="17" t="s">
        <v>208</v>
      </c>
      <c r="C74" s="33"/>
      <c r="D74" s="98"/>
      <c r="E74" s="99"/>
      <c r="F74" s="30"/>
    </row>
    <row r="75" spans="1:6" ht="13.5" hidden="1" thickBot="1">
      <c r="A75" s="36">
        <v>4321</v>
      </c>
      <c r="B75" s="93" t="s">
        <v>847</v>
      </c>
      <c r="C75" s="42" t="s">
        <v>848</v>
      </c>
      <c r="D75" s="100"/>
      <c r="E75" s="101"/>
      <c r="F75" s="41" t="s">
        <v>399</v>
      </c>
    </row>
    <row r="76" spans="1:6" ht="13.5" hidden="1" thickBot="1">
      <c r="A76" s="45">
        <v>4322</v>
      </c>
      <c r="B76" s="95" t="s">
        <v>849</v>
      </c>
      <c r="C76" s="60" t="s">
        <v>850</v>
      </c>
      <c r="D76" s="103"/>
      <c r="E76" s="104"/>
      <c r="F76" s="63" t="s">
        <v>399</v>
      </c>
    </row>
    <row r="77" spans="1:6" ht="23.25" hidden="1" thickBot="1">
      <c r="A77" s="31">
        <v>4330</v>
      </c>
      <c r="B77" s="97" t="s">
        <v>881</v>
      </c>
      <c r="C77" s="33" t="s">
        <v>777</v>
      </c>
      <c r="D77" s="98"/>
      <c r="E77" s="99"/>
      <c r="F77" s="30" t="s">
        <v>399</v>
      </c>
    </row>
    <row r="78" spans="1:6" ht="13.5" hidden="1" thickBot="1">
      <c r="A78" s="31"/>
      <c r="B78" s="17" t="s">
        <v>208</v>
      </c>
      <c r="C78" s="33"/>
      <c r="D78" s="98"/>
      <c r="E78" s="99"/>
      <c r="F78" s="30"/>
    </row>
    <row r="79" spans="1:6" ht="24.75" hidden="1" thickBot="1">
      <c r="A79" s="36">
        <v>4331</v>
      </c>
      <c r="B79" s="93" t="s">
        <v>851</v>
      </c>
      <c r="C79" s="42" t="s">
        <v>852</v>
      </c>
      <c r="D79" s="100"/>
      <c r="E79" s="101"/>
      <c r="F79" s="41" t="s">
        <v>399</v>
      </c>
    </row>
    <row r="80" spans="1:6" ht="13.5" hidden="1" thickBot="1">
      <c r="A80" s="36">
        <v>4332</v>
      </c>
      <c r="B80" s="93" t="s">
        <v>853</v>
      </c>
      <c r="C80" s="42" t="s">
        <v>854</v>
      </c>
      <c r="D80" s="100"/>
      <c r="E80" s="101"/>
      <c r="F80" s="41" t="s">
        <v>399</v>
      </c>
    </row>
    <row r="81" spans="1:6" ht="13.5" hidden="1" thickBot="1">
      <c r="A81" s="45">
        <v>4333</v>
      </c>
      <c r="B81" s="95" t="s">
        <v>855</v>
      </c>
      <c r="C81" s="60" t="s">
        <v>856</v>
      </c>
      <c r="D81" s="103"/>
      <c r="E81" s="104"/>
      <c r="F81" s="63" t="s">
        <v>399</v>
      </c>
    </row>
    <row r="82" spans="1:6" ht="13.5" thickBot="1">
      <c r="A82" s="27">
        <v>4400</v>
      </c>
      <c r="B82" s="105" t="s">
        <v>882</v>
      </c>
      <c r="C82" s="29" t="s">
        <v>777</v>
      </c>
      <c r="D82" s="23">
        <f>D84+D88</f>
        <v>145027</v>
      </c>
      <c r="E82" s="23">
        <f>E84+E88</f>
        <v>145027</v>
      </c>
      <c r="F82" s="51" t="s">
        <v>399</v>
      </c>
    </row>
    <row r="83" spans="1:6" ht="13.5" hidden="1" thickBot="1">
      <c r="A83" s="10"/>
      <c r="B83" s="17" t="s">
        <v>776</v>
      </c>
      <c r="C83" s="12"/>
      <c r="D83" s="25"/>
      <c r="E83" s="26"/>
      <c r="F83" s="20"/>
    </row>
    <row r="84" spans="1:6" ht="24.75" thickBot="1">
      <c r="A84" s="31">
        <v>4410</v>
      </c>
      <c r="B84" s="97" t="s">
        <v>883</v>
      </c>
      <c r="C84" s="33" t="s">
        <v>777</v>
      </c>
      <c r="D84" s="34">
        <f>D86+D87</f>
        <v>145027</v>
      </c>
      <c r="E84" s="34">
        <f>E86+E87</f>
        <v>145027</v>
      </c>
      <c r="F84" s="30" t="s">
        <v>399</v>
      </c>
    </row>
    <row r="85" spans="1:6" ht="13.5" thickBot="1">
      <c r="A85" s="31"/>
      <c r="B85" s="17" t="s">
        <v>208</v>
      </c>
      <c r="C85" s="33"/>
      <c r="D85" s="106"/>
      <c r="E85" s="107"/>
      <c r="F85" s="30"/>
    </row>
    <row r="86" spans="1:6" ht="24.75" thickBot="1">
      <c r="A86" s="36">
        <v>4411</v>
      </c>
      <c r="B86" s="93" t="s">
        <v>857</v>
      </c>
      <c r="C86" s="42" t="s">
        <v>858</v>
      </c>
      <c r="D86" s="39">
        <f>E86</f>
        <v>145027</v>
      </c>
      <c r="E86" s="39">
        <f>22321+65620+57086</f>
        <v>145027</v>
      </c>
      <c r="F86" s="41" t="s">
        <v>399</v>
      </c>
    </row>
    <row r="87" spans="1:6" ht="24.75" hidden="1" thickBot="1">
      <c r="A87" s="36">
        <v>4412</v>
      </c>
      <c r="B87" s="93" t="s">
        <v>859</v>
      </c>
      <c r="C87" s="42" t="s">
        <v>860</v>
      </c>
      <c r="D87" s="100"/>
      <c r="E87" s="101"/>
      <c r="F87" s="41" t="s">
        <v>399</v>
      </c>
    </row>
    <row r="88" spans="1:6" ht="35.25" hidden="1" thickBot="1">
      <c r="A88" s="36">
        <v>4420</v>
      </c>
      <c r="B88" s="102" t="s">
        <v>884</v>
      </c>
      <c r="C88" s="44" t="s">
        <v>777</v>
      </c>
      <c r="D88" s="100"/>
      <c r="E88" s="101"/>
      <c r="F88" s="30" t="s">
        <v>399</v>
      </c>
    </row>
    <row r="89" spans="1:6" ht="13.5" hidden="1" thickBot="1">
      <c r="A89" s="31"/>
      <c r="B89" s="17" t="s">
        <v>208</v>
      </c>
      <c r="C89" s="33"/>
      <c r="D89" s="98"/>
      <c r="E89" s="99"/>
      <c r="F89" s="30"/>
    </row>
    <row r="90" spans="1:6" ht="24.75" hidden="1" thickBot="1">
      <c r="A90" s="36">
        <v>4421</v>
      </c>
      <c r="B90" s="93" t="s">
        <v>861</v>
      </c>
      <c r="C90" s="42" t="s">
        <v>862</v>
      </c>
      <c r="D90" s="100"/>
      <c r="E90" s="101"/>
      <c r="F90" s="41" t="s">
        <v>399</v>
      </c>
    </row>
    <row r="91" spans="1:6" ht="24.75" hidden="1" thickBot="1">
      <c r="A91" s="45">
        <v>4422</v>
      </c>
      <c r="B91" s="95" t="s">
        <v>0</v>
      </c>
      <c r="C91" s="60" t="s">
        <v>1</v>
      </c>
      <c r="D91" s="103"/>
      <c r="E91" s="104"/>
      <c r="F91" s="63" t="s">
        <v>399</v>
      </c>
    </row>
    <row r="92" spans="1:6" ht="23.25" hidden="1" thickBot="1">
      <c r="A92" s="108">
        <v>4500</v>
      </c>
      <c r="B92" s="109" t="s">
        <v>885</v>
      </c>
      <c r="C92" s="110" t="s">
        <v>777</v>
      </c>
      <c r="D92" s="111"/>
      <c r="E92" s="112"/>
      <c r="F92" s="113" t="s">
        <v>399</v>
      </c>
    </row>
    <row r="93" spans="1:6" ht="13.5" hidden="1" thickBot="1">
      <c r="A93" s="10"/>
      <c r="B93" s="17" t="s">
        <v>776</v>
      </c>
      <c r="C93" s="12"/>
      <c r="D93" s="18"/>
      <c r="E93" s="19"/>
      <c r="F93" s="20"/>
    </row>
    <row r="94" spans="1:6" ht="24.75" hidden="1" thickBot="1">
      <c r="A94" s="31">
        <v>4510</v>
      </c>
      <c r="B94" s="114" t="s">
        <v>886</v>
      </c>
      <c r="C94" s="33" t="s">
        <v>777</v>
      </c>
      <c r="D94" s="98"/>
      <c r="E94" s="99"/>
      <c r="F94" s="30" t="s">
        <v>399</v>
      </c>
    </row>
    <row r="95" spans="1:6" ht="13.5" hidden="1" thickBot="1">
      <c r="A95" s="31"/>
      <c r="B95" s="17" t="s">
        <v>208</v>
      </c>
      <c r="C95" s="33"/>
      <c r="D95" s="98"/>
      <c r="E95" s="99"/>
      <c r="F95" s="30"/>
    </row>
    <row r="96" spans="1:6" ht="24.75" hidden="1" thickBot="1">
      <c r="A96" s="36">
        <v>4511</v>
      </c>
      <c r="B96" s="115" t="s">
        <v>887</v>
      </c>
      <c r="C96" s="42" t="s">
        <v>2</v>
      </c>
      <c r="D96" s="57"/>
      <c r="E96" s="101"/>
      <c r="F96" s="41" t="s">
        <v>399</v>
      </c>
    </row>
    <row r="97" spans="1:6" ht="24.75" hidden="1" thickBot="1">
      <c r="A97" s="45">
        <v>4512</v>
      </c>
      <c r="B97" s="95" t="s">
        <v>3</v>
      </c>
      <c r="C97" s="60" t="s">
        <v>4</v>
      </c>
      <c r="D97" s="103"/>
      <c r="E97" s="104"/>
      <c r="F97" s="63" t="s">
        <v>399</v>
      </c>
    </row>
    <row r="98" spans="1:6" ht="24.75" hidden="1" thickBot="1">
      <c r="A98" s="31">
        <v>4520</v>
      </c>
      <c r="B98" s="114" t="s">
        <v>888</v>
      </c>
      <c r="C98" s="33" t="s">
        <v>777</v>
      </c>
      <c r="D98" s="98"/>
      <c r="E98" s="99"/>
      <c r="F98" s="30" t="s">
        <v>399</v>
      </c>
    </row>
    <row r="99" spans="1:6" ht="13.5" hidden="1" thickBot="1">
      <c r="A99" s="31"/>
      <c r="B99" s="17" t="s">
        <v>208</v>
      </c>
      <c r="C99" s="33"/>
      <c r="D99" s="98"/>
      <c r="E99" s="99"/>
      <c r="F99" s="30"/>
    </row>
    <row r="100" spans="1:6" ht="24.75" hidden="1" thickBot="1">
      <c r="A100" s="36">
        <v>4521</v>
      </c>
      <c r="B100" s="93" t="s">
        <v>5</v>
      </c>
      <c r="C100" s="42" t="s">
        <v>6</v>
      </c>
      <c r="D100" s="100"/>
      <c r="E100" s="101"/>
      <c r="F100" s="41" t="s">
        <v>399</v>
      </c>
    </row>
    <row r="101" spans="1:6" ht="24.75" hidden="1" thickBot="1">
      <c r="A101" s="36">
        <v>4522</v>
      </c>
      <c r="B101" s="93" t="s">
        <v>7</v>
      </c>
      <c r="C101" s="42" t="s">
        <v>8</v>
      </c>
      <c r="D101" s="100"/>
      <c r="E101" s="101"/>
      <c r="F101" s="41" t="s">
        <v>399</v>
      </c>
    </row>
    <row r="102" spans="1:6" ht="35.25" hidden="1" thickBot="1">
      <c r="A102" s="36">
        <v>4530</v>
      </c>
      <c r="B102" s="116" t="s">
        <v>889</v>
      </c>
      <c r="C102" s="44" t="s">
        <v>777</v>
      </c>
      <c r="D102" s="100"/>
      <c r="E102" s="101"/>
      <c r="F102" s="30" t="s">
        <v>399</v>
      </c>
    </row>
    <row r="103" spans="1:6" ht="13.5" hidden="1" thickBot="1">
      <c r="A103" s="31"/>
      <c r="B103" s="17" t="s">
        <v>208</v>
      </c>
      <c r="C103" s="33"/>
      <c r="D103" s="98"/>
      <c r="E103" s="99"/>
      <c r="F103" s="30"/>
    </row>
    <row r="104" spans="1:6" ht="36.75" hidden="1" thickBot="1">
      <c r="A104" s="36">
        <v>4531</v>
      </c>
      <c r="B104" s="117" t="s">
        <v>9</v>
      </c>
      <c r="C104" s="38" t="s">
        <v>10</v>
      </c>
      <c r="D104" s="100"/>
      <c r="E104" s="101"/>
      <c r="F104" s="30" t="s">
        <v>399</v>
      </c>
    </row>
    <row r="105" spans="1:6" ht="36.75" hidden="1" thickBot="1">
      <c r="A105" s="36">
        <v>4532</v>
      </c>
      <c r="B105" s="117" t="s">
        <v>11</v>
      </c>
      <c r="C105" s="42" t="s">
        <v>12</v>
      </c>
      <c r="D105" s="100"/>
      <c r="E105" s="101"/>
      <c r="F105" s="30" t="s">
        <v>399</v>
      </c>
    </row>
    <row r="106" spans="1:6" ht="24.75" hidden="1" thickBot="1">
      <c r="A106" s="118">
        <v>4533</v>
      </c>
      <c r="B106" s="119" t="s">
        <v>890</v>
      </c>
      <c r="C106" s="120" t="s">
        <v>13</v>
      </c>
      <c r="D106" s="121"/>
      <c r="E106" s="122"/>
      <c r="F106" s="30" t="s">
        <v>399</v>
      </c>
    </row>
    <row r="107" spans="1:6" ht="13.5" hidden="1" thickBot="1">
      <c r="A107" s="118"/>
      <c r="B107" s="123" t="s">
        <v>776</v>
      </c>
      <c r="C107" s="42"/>
      <c r="D107" s="100"/>
      <c r="E107" s="101"/>
      <c r="F107" s="41"/>
    </row>
    <row r="108" spans="1:6" ht="24.75" hidden="1" thickBot="1">
      <c r="A108" s="118">
        <v>4534</v>
      </c>
      <c r="B108" s="123" t="s">
        <v>14</v>
      </c>
      <c r="C108" s="42"/>
      <c r="D108" s="100"/>
      <c r="E108" s="101"/>
      <c r="F108" s="30" t="s">
        <v>399</v>
      </c>
    </row>
    <row r="109" spans="1:6" ht="13.5" hidden="1" thickBot="1">
      <c r="A109" s="118"/>
      <c r="B109" s="123" t="s">
        <v>15</v>
      </c>
      <c r="C109" s="42"/>
      <c r="D109" s="100"/>
      <c r="E109" s="101"/>
      <c r="F109" s="30"/>
    </row>
    <row r="110" spans="1:6" ht="24.75" hidden="1" thickBot="1">
      <c r="A110" s="124">
        <v>4535</v>
      </c>
      <c r="B110" s="125" t="s">
        <v>16</v>
      </c>
      <c r="C110" s="42"/>
      <c r="D110" s="100"/>
      <c r="E110" s="101"/>
      <c r="F110" s="30" t="s">
        <v>399</v>
      </c>
    </row>
    <row r="111" spans="1:6" ht="13.5" hidden="1" thickBot="1">
      <c r="A111" s="36">
        <v>4536</v>
      </c>
      <c r="B111" s="123" t="s">
        <v>17</v>
      </c>
      <c r="C111" s="42"/>
      <c r="D111" s="100"/>
      <c r="E111" s="101"/>
      <c r="F111" s="30" t="s">
        <v>399</v>
      </c>
    </row>
    <row r="112" spans="1:6" ht="13.5" hidden="1" thickBot="1">
      <c r="A112" s="36">
        <v>4537</v>
      </c>
      <c r="B112" s="123" t="s">
        <v>18</v>
      </c>
      <c r="C112" s="42"/>
      <c r="D112" s="100"/>
      <c r="E112" s="101"/>
      <c r="F112" s="30" t="s">
        <v>399</v>
      </c>
    </row>
    <row r="113" spans="1:6" ht="13.5" hidden="1" thickBot="1">
      <c r="A113" s="118">
        <v>4538</v>
      </c>
      <c r="B113" s="126" t="s">
        <v>19</v>
      </c>
      <c r="C113" s="120"/>
      <c r="D113" s="121"/>
      <c r="E113" s="122"/>
      <c r="F113" s="127" t="s">
        <v>399</v>
      </c>
    </row>
    <row r="114" spans="1:6" ht="35.25" hidden="1" thickBot="1">
      <c r="A114" s="27">
        <v>4540</v>
      </c>
      <c r="B114" s="128" t="s">
        <v>891</v>
      </c>
      <c r="C114" s="29" t="s">
        <v>777</v>
      </c>
      <c r="D114" s="25">
        <f>E114</f>
        <v>0</v>
      </c>
      <c r="E114" s="129">
        <f>E116</f>
        <v>0</v>
      </c>
      <c r="F114" s="130" t="s">
        <v>399</v>
      </c>
    </row>
    <row r="115" spans="1:6" ht="13.5" hidden="1" thickBot="1">
      <c r="A115" s="31"/>
      <c r="B115" s="131" t="s">
        <v>208</v>
      </c>
      <c r="C115" s="33"/>
      <c r="D115" s="98"/>
      <c r="E115" s="99"/>
      <c r="F115" s="30"/>
    </row>
    <row r="116" spans="1:6" ht="36.75" hidden="1" thickBot="1">
      <c r="A116" s="36">
        <v>4541</v>
      </c>
      <c r="B116" s="132" t="s">
        <v>20</v>
      </c>
      <c r="C116" s="42" t="s">
        <v>21</v>
      </c>
      <c r="D116" s="65">
        <f>E116</f>
        <v>0</v>
      </c>
      <c r="E116" s="133"/>
      <c r="F116" s="30" t="s">
        <v>399</v>
      </c>
    </row>
    <row r="117" spans="1:6" ht="36.75" hidden="1" thickBot="1">
      <c r="A117" s="36">
        <v>4542</v>
      </c>
      <c r="B117" s="117" t="s">
        <v>22</v>
      </c>
      <c r="C117" s="42" t="s">
        <v>23</v>
      </c>
      <c r="D117" s="100"/>
      <c r="E117" s="134"/>
      <c r="F117" s="30" t="s">
        <v>399</v>
      </c>
    </row>
    <row r="118" spans="1:6" ht="24.75" hidden="1" thickBot="1">
      <c r="A118" s="45">
        <v>4543</v>
      </c>
      <c r="B118" s="135" t="s">
        <v>892</v>
      </c>
      <c r="C118" s="60" t="s">
        <v>24</v>
      </c>
      <c r="D118" s="103"/>
      <c r="E118" s="136"/>
      <c r="F118" s="63" t="s">
        <v>399</v>
      </c>
    </row>
    <row r="119" spans="1:6" ht="13.5" hidden="1" thickBot="1">
      <c r="A119" s="118"/>
      <c r="B119" s="123" t="s">
        <v>776</v>
      </c>
      <c r="C119" s="42"/>
      <c r="D119" s="100"/>
      <c r="E119" s="101"/>
      <c r="F119" s="30"/>
    </row>
    <row r="120" spans="1:6" ht="24.75" hidden="1" thickBot="1">
      <c r="A120" s="118">
        <v>4544</v>
      </c>
      <c r="B120" s="123" t="s">
        <v>25</v>
      </c>
      <c r="C120" s="42"/>
      <c r="D120" s="100"/>
      <c r="E120" s="101"/>
      <c r="F120" s="30" t="s">
        <v>399</v>
      </c>
    </row>
    <row r="121" spans="1:6" ht="13.5" hidden="1" thickBot="1">
      <c r="A121" s="118"/>
      <c r="B121" s="123" t="s">
        <v>15</v>
      </c>
      <c r="C121" s="42"/>
      <c r="D121" s="100"/>
      <c r="E121" s="101"/>
      <c r="F121" s="30"/>
    </row>
    <row r="122" spans="1:6" ht="24.75" hidden="1" thickBot="1">
      <c r="A122" s="124">
        <v>4545</v>
      </c>
      <c r="B122" s="125" t="s">
        <v>16</v>
      </c>
      <c r="C122" s="42"/>
      <c r="D122" s="100"/>
      <c r="E122" s="101"/>
      <c r="F122" s="30" t="s">
        <v>399</v>
      </c>
    </row>
    <row r="123" spans="1:6" ht="13.5" hidden="1" thickBot="1">
      <c r="A123" s="36">
        <v>4546</v>
      </c>
      <c r="B123" s="137" t="s">
        <v>26</v>
      </c>
      <c r="C123" s="42"/>
      <c r="D123" s="100"/>
      <c r="E123" s="101"/>
      <c r="F123" s="30" t="s">
        <v>399</v>
      </c>
    </row>
    <row r="124" spans="1:6" ht="13.5" hidden="1" thickBot="1">
      <c r="A124" s="36">
        <v>4547</v>
      </c>
      <c r="B124" s="123" t="s">
        <v>18</v>
      </c>
      <c r="C124" s="42"/>
      <c r="D124" s="100"/>
      <c r="E124" s="101"/>
      <c r="F124" s="30" t="s">
        <v>399</v>
      </c>
    </row>
    <row r="125" spans="1:6" ht="13.5" hidden="1" thickBot="1">
      <c r="A125" s="118">
        <v>4548</v>
      </c>
      <c r="B125" s="126" t="s">
        <v>19</v>
      </c>
      <c r="C125" s="120"/>
      <c r="D125" s="121"/>
      <c r="E125" s="122"/>
      <c r="F125" s="30" t="s">
        <v>399</v>
      </c>
    </row>
    <row r="126" spans="1:6" ht="24.75" thickBot="1">
      <c r="A126" s="27">
        <v>4600</v>
      </c>
      <c r="B126" s="128" t="s">
        <v>893</v>
      </c>
      <c r="C126" s="29" t="s">
        <v>777</v>
      </c>
      <c r="D126" s="23">
        <f>D128+D132+D138</f>
        <v>8900</v>
      </c>
      <c r="E126" s="24">
        <f>E132</f>
        <v>8900</v>
      </c>
      <c r="F126" s="51" t="s">
        <v>399</v>
      </c>
    </row>
    <row r="127" spans="1:6" ht="13.5" thickBot="1">
      <c r="A127" s="138"/>
      <c r="B127" s="139" t="s">
        <v>776</v>
      </c>
      <c r="C127" s="12"/>
      <c r="D127" s="25"/>
      <c r="E127" s="26"/>
      <c r="F127" s="20"/>
    </row>
    <row r="128" spans="1:6" ht="13.5" hidden="1" thickBot="1">
      <c r="A128" s="140">
        <v>4610</v>
      </c>
      <c r="B128" s="141" t="s">
        <v>27</v>
      </c>
      <c r="C128" s="142"/>
      <c r="D128" s="143"/>
      <c r="E128" s="144"/>
      <c r="F128" s="145" t="s">
        <v>189</v>
      </c>
    </row>
    <row r="129" spans="1:6" ht="13.5" hidden="1" thickBot="1">
      <c r="A129" s="146"/>
      <c r="B129" s="147" t="s">
        <v>776</v>
      </c>
      <c r="C129" s="148"/>
      <c r="D129" s="65"/>
      <c r="E129" s="133"/>
      <c r="F129" s="41"/>
    </row>
    <row r="130" spans="1:6" ht="39" hidden="1" thickBot="1">
      <c r="A130" s="146">
        <v>4610</v>
      </c>
      <c r="B130" s="149" t="s">
        <v>28</v>
      </c>
      <c r="C130" s="150" t="s">
        <v>29</v>
      </c>
      <c r="D130" s="106"/>
      <c r="E130" s="107"/>
      <c r="F130" s="41" t="s">
        <v>399</v>
      </c>
    </row>
    <row r="131" spans="1:6" ht="26.25" hidden="1" thickBot="1">
      <c r="A131" s="146">
        <v>4620</v>
      </c>
      <c r="B131" s="151" t="s">
        <v>30</v>
      </c>
      <c r="C131" s="150" t="s">
        <v>31</v>
      </c>
      <c r="D131" s="106"/>
      <c r="E131" s="107"/>
      <c r="F131" s="41" t="s">
        <v>399</v>
      </c>
    </row>
    <row r="132" spans="1:6" ht="35.25" thickBot="1">
      <c r="A132" s="152">
        <v>4630</v>
      </c>
      <c r="B132" s="153" t="s">
        <v>894</v>
      </c>
      <c r="C132" s="154" t="s">
        <v>777</v>
      </c>
      <c r="D132" s="34">
        <f>D134+D135+D137</f>
        <v>8900</v>
      </c>
      <c r="E132" s="35">
        <f>E134+E135+E137</f>
        <v>8900</v>
      </c>
      <c r="F132" s="41" t="s">
        <v>399</v>
      </c>
    </row>
    <row r="133" spans="1:6" ht="13.5" thickBot="1">
      <c r="A133" s="152"/>
      <c r="B133" s="155" t="s">
        <v>208</v>
      </c>
      <c r="C133" s="154"/>
      <c r="D133" s="106"/>
      <c r="E133" s="107"/>
      <c r="F133" s="41"/>
    </row>
    <row r="134" spans="1:6" ht="12.75">
      <c r="A134" s="156">
        <v>4631</v>
      </c>
      <c r="B134" s="157" t="s">
        <v>32</v>
      </c>
      <c r="C134" s="158" t="s">
        <v>33</v>
      </c>
      <c r="D134" s="39">
        <f>E134</f>
        <v>300</v>
      </c>
      <c r="E134" s="40">
        <v>300</v>
      </c>
      <c r="F134" s="41" t="s">
        <v>399</v>
      </c>
    </row>
    <row r="135" spans="1:6" ht="24">
      <c r="A135" s="156">
        <v>4632</v>
      </c>
      <c r="B135" s="159" t="s">
        <v>34</v>
      </c>
      <c r="C135" s="158" t="s">
        <v>35</v>
      </c>
      <c r="D135" s="39">
        <f>E135</f>
        <v>6000</v>
      </c>
      <c r="E135" s="40">
        <f>4000+2000</f>
        <v>6000</v>
      </c>
      <c r="F135" s="41" t="s">
        <v>399</v>
      </c>
    </row>
    <row r="136" spans="1:6" ht="12.75" hidden="1">
      <c r="A136" s="156">
        <v>4633</v>
      </c>
      <c r="B136" s="157" t="s">
        <v>36</v>
      </c>
      <c r="C136" s="158" t="s">
        <v>37</v>
      </c>
      <c r="D136" s="39"/>
      <c r="E136" s="133"/>
      <c r="F136" s="41" t="s">
        <v>399</v>
      </c>
    </row>
    <row r="137" spans="1:6" ht="13.5" thickBot="1">
      <c r="A137" s="156">
        <v>4634</v>
      </c>
      <c r="B137" s="157" t="s">
        <v>38</v>
      </c>
      <c r="C137" s="158" t="s">
        <v>39</v>
      </c>
      <c r="D137" s="39">
        <f>E137</f>
        <v>2600</v>
      </c>
      <c r="E137" s="40">
        <v>2600</v>
      </c>
      <c r="F137" s="41" t="s">
        <v>399</v>
      </c>
    </row>
    <row r="138" spans="1:6" ht="13.5" hidden="1" thickBot="1">
      <c r="A138" s="156">
        <v>4640</v>
      </c>
      <c r="B138" s="160" t="s">
        <v>895</v>
      </c>
      <c r="C138" s="161" t="s">
        <v>777</v>
      </c>
      <c r="D138" s="65"/>
      <c r="E138" s="133"/>
      <c r="F138" s="41" t="s">
        <v>399</v>
      </c>
    </row>
    <row r="139" spans="1:6" ht="13.5" hidden="1" thickBot="1">
      <c r="A139" s="152"/>
      <c r="B139" s="155" t="s">
        <v>208</v>
      </c>
      <c r="C139" s="154"/>
      <c r="D139" s="106"/>
      <c r="E139" s="107"/>
      <c r="F139" s="30"/>
    </row>
    <row r="140" spans="1:6" ht="13.5" hidden="1" thickBot="1">
      <c r="A140" s="162">
        <v>4641</v>
      </c>
      <c r="B140" s="163" t="s">
        <v>40</v>
      </c>
      <c r="C140" s="164" t="s">
        <v>41</v>
      </c>
      <c r="D140" s="75"/>
      <c r="E140" s="165"/>
      <c r="F140" s="63" t="s">
        <v>399</v>
      </c>
    </row>
    <row r="141" spans="1:6" ht="33.75" thickBot="1">
      <c r="A141" s="10">
        <v>4700</v>
      </c>
      <c r="B141" s="66" t="s">
        <v>896</v>
      </c>
      <c r="C141" s="29" t="s">
        <v>777</v>
      </c>
      <c r="D141" s="23">
        <f>D143+D147+D153+D156+D160+D163+D166</f>
        <v>60150</v>
      </c>
      <c r="E141" s="166">
        <f>E143+E147+E153+E156+E160+E163+E166</f>
        <v>60150</v>
      </c>
      <c r="F141" s="51"/>
    </row>
    <row r="142" spans="1:6" ht="13.5" thickBot="1">
      <c r="A142" s="10"/>
      <c r="B142" s="17" t="s">
        <v>776</v>
      </c>
      <c r="C142" s="12"/>
      <c r="D142" s="18"/>
      <c r="E142" s="19"/>
      <c r="F142" s="20"/>
    </row>
    <row r="143" spans="1:6" ht="35.25" hidden="1" thickBot="1">
      <c r="A143" s="31">
        <v>4710</v>
      </c>
      <c r="B143" s="52" t="s">
        <v>897</v>
      </c>
      <c r="C143" s="33" t="s">
        <v>777</v>
      </c>
      <c r="D143" s="34">
        <f>D146</f>
        <v>0</v>
      </c>
      <c r="E143" s="89">
        <f>E146</f>
        <v>0</v>
      </c>
      <c r="F143" s="30" t="s">
        <v>399</v>
      </c>
    </row>
    <row r="144" spans="1:6" ht="13.5" hidden="1" thickBot="1">
      <c r="A144" s="31"/>
      <c r="B144" s="17" t="s">
        <v>208</v>
      </c>
      <c r="C144" s="33"/>
      <c r="D144" s="34"/>
      <c r="E144" s="89"/>
      <c r="F144" s="30"/>
    </row>
    <row r="145" spans="1:6" ht="36" hidden="1">
      <c r="A145" s="36">
        <v>4711</v>
      </c>
      <c r="B145" s="37" t="s">
        <v>42</v>
      </c>
      <c r="C145" s="42" t="s">
        <v>43</v>
      </c>
      <c r="D145" s="39"/>
      <c r="E145" s="167"/>
      <c r="F145" s="41" t="s">
        <v>399</v>
      </c>
    </row>
    <row r="146" spans="1:6" ht="24.75" hidden="1" thickBot="1">
      <c r="A146" s="45">
        <v>4712</v>
      </c>
      <c r="B146" s="95" t="s">
        <v>44</v>
      </c>
      <c r="C146" s="60" t="s">
        <v>45</v>
      </c>
      <c r="D146" s="48">
        <f>E146</f>
        <v>0</v>
      </c>
      <c r="E146" s="48"/>
      <c r="F146" s="63" t="s">
        <v>399</v>
      </c>
    </row>
    <row r="147" spans="1:6" ht="59.25" thickBot="1">
      <c r="A147" s="31">
        <v>4720</v>
      </c>
      <c r="B147" s="97" t="s">
        <v>898</v>
      </c>
      <c r="C147" s="168" t="s">
        <v>399</v>
      </c>
      <c r="D147" s="34">
        <f>D150+D151</f>
        <v>150</v>
      </c>
      <c r="E147" s="35">
        <f>E150+E151</f>
        <v>150</v>
      </c>
      <c r="F147" s="63" t="s">
        <v>399</v>
      </c>
    </row>
    <row r="148" spans="1:6" ht="13.5" thickBot="1">
      <c r="A148" s="31"/>
      <c r="B148" s="17" t="s">
        <v>208</v>
      </c>
      <c r="C148" s="33"/>
      <c r="D148" s="34"/>
      <c r="E148" s="89"/>
      <c r="F148" s="30"/>
    </row>
    <row r="149" spans="1:6" ht="12.75" hidden="1">
      <c r="A149" s="36">
        <v>4721</v>
      </c>
      <c r="B149" s="93" t="s">
        <v>46</v>
      </c>
      <c r="C149" s="42" t="s">
        <v>47</v>
      </c>
      <c r="D149" s="39"/>
      <c r="E149" s="167"/>
      <c r="F149" s="41" t="s">
        <v>399</v>
      </c>
    </row>
    <row r="150" spans="1:6" ht="12.75" hidden="1">
      <c r="A150" s="36">
        <v>4722</v>
      </c>
      <c r="B150" s="93" t="s">
        <v>48</v>
      </c>
      <c r="C150" s="169">
        <v>4822</v>
      </c>
      <c r="D150" s="39">
        <v>0</v>
      </c>
      <c r="E150" s="40">
        <v>0</v>
      </c>
      <c r="F150" s="41" t="s">
        <v>399</v>
      </c>
    </row>
    <row r="151" spans="1:6" ht="13.5" thickBot="1">
      <c r="A151" s="36">
        <v>4723</v>
      </c>
      <c r="B151" s="93" t="s">
        <v>49</v>
      </c>
      <c r="C151" s="42" t="s">
        <v>50</v>
      </c>
      <c r="D151" s="39">
        <f>E151</f>
        <v>150</v>
      </c>
      <c r="E151" s="40">
        <v>150</v>
      </c>
      <c r="F151" s="41" t="s">
        <v>399</v>
      </c>
    </row>
    <row r="152" spans="1:6" ht="24.75" hidden="1" thickBot="1">
      <c r="A152" s="45">
        <v>4724</v>
      </c>
      <c r="B152" s="95" t="s">
        <v>51</v>
      </c>
      <c r="C152" s="60" t="s">
        <v>52</v>
      </c>
      <c r="D152" s="170"/>
      <c r="E152" s="171"/>
      <c r="F152" s="63" t="s">
        <v>399</v>
      </c>
    </row>
    <row r="153" spans="1:6" ht="24.75" hidden="1" thickBot="1">
      <c r="A153" s="31">
        <v>4730</v>
      </c>
      <c r="B153" s="97" t="s">
        <v>899</v>
      </c>
      <c r="C153" s="33" t="s">
        <v>777</v>
      </c>
      <c r="D153" s="98"/>
      <c r="E153" s="99"/>
      <c r="F153" s="30" t="s">
        <v>399</v>
      </c>
    </row>
    <row r="154" spans="1:6" ht="13.5" hidden="1" thickBot="1">
      <c r="A154" s="31"/>
      <c r="B154" s="17" t="s">
        <v>208</v>
      </c>
      <c r="C154" s="33"/>
      <c r="D154" s="98"/>
      <c r="E154" s="99"/>
      <c r="F154" s="30"/>
    </row>
    <row r="155" spans="1:6" ht="24.75" hidden="1" thickBot="1">
      <c r="A155" s="36">
        <v>4731</v>
      </c>
      <c r="B155" s="115" t="s">
        <v>900</v>
      </c>
      <c r="C155" s="42" t="s">
        <v>53</v>
      </c>
      <c r="D155" s="100"/>
      <c r="E155" s="101"/>
      <c r="F155" s="41" t="s">
        <v>399</v>
      </c>
    </row>
    <row r="156" spans="1:6" ht="47.25" hidden="1" thickBot="1">
      <c r="A156" s="36">
        <v>4740</v>
      </c>
      <c r="B156" s="172" t="s">
        <v>901</v>
      </c>
      <c r="C156" s="44" t="s">
        <v>777</v>
      </c>
      <c r="D156" s="100"/>
      <c r="E156" s="101"/>
      <c r="F156" s="41" t="s">
        <v>399</v>
      </c>
    </row>
    <row r="157" spans="1:6" ht="13.5" hidden="1" thickBot="1">
      <c r="A157" s="31"/>
      <c r="B157" s="17" t="s">
        <v>208</v>
      </c>
      <c r="C157" s="33"/>
      <c r="D157" s="98"/>
      <c r="E157" s="99"/>
      <c r="F157" s="30"/>
    </row>
    <row r="158" spans="1:6" ht="24.75" hidden="1" thickBot="1">
      <c r="A158" s="36">
        <v>4741</v>
      </c>
      <c r="B158" s="93" t="s">
        <v>54</v>
      </c>
      <c r="C158" s="42" t="s">
        <v>55</v>
      </c>
      <c r="D158" s="100"/>
      <c r="E158" s="101"/>
      <c r="F158" s="41" t="s">
        <v>399</v>
      </c>
    </row>
    <row r="159" spans="1:6" ht="24.75" hidden="1" thickBot="1">
      <c r="A159" s="45">
        <v>4742</v>
      </c>
      <c r="B159" s="95" t="s">
        <v>56</v>
      </c>
      <c r="C159" s="60" t="s">
        <v>57</v>
      </c>
      <c r="D159" s="103"/>
      <c r="E159" s="104"/>
      <c r="F159" s="63" t="s">
        <v>399</v>
      </c>
    </row>
    <row r="160" spans="1:6" ht="48.75" hidden="1" thickBot="1">
      <c r="A160" s="31">
        <v>4750</v>
      </c>
      <c r="B160" s="97" t="s">
        <v>902</v>
      </c>
      <c r="C160" s="33" t="s">
        <v>777</v>
      </c>
      <c r="D160" s="98"/>
      <c r="E160" s="99"/>
      <c r="F160" s="30" t="s">
        <v>399</v>
      </c>
    </row>
    <row r="161" spans="1:6" ht="13.5" hidden="1" thickBot="1">
      <c r="A161" s="31"/>
      <c r="B161" s="17" t="s">
        <v>208</v>
      </c>
      <c r="C161" s="33"/>
      <c r="D161" s="98"/>
      <c r="E161" s="99"/>
      <c r="F161" s="30"/>
    </row>
    <row r="162" spans="1:6" ht="36.75" hidden="1" thickBot="1">
      <c r="A162" s="45">
        <v>4751</v>
      </c>
      <c r="B162" s="95" t="s">
        <v>58</v>
      </c>
      <c r="C162" s="60" t="s">
        <v>59</v>
      </c>
      <c r="D162" s="103"/>
      <c r="E162" s="104"/>
      <c r="F162" s="63" t="s">
        <v>399</v>
      </c>
    </row>
    <row r="163" spans="1:6" ht="13.5" hidden="1" thickBot="1">
      <c r="A163" s="31">
        <v>4760</v>
      </c>
      <c r="B163" s="173" t="s">
        <v>903</v>
      </c>
      <c r="C163" s="33" t="s">
        <v>777</v>
      </c>
      <c r="D163" s="98"/>
      <c r="E163" s="99"/>
      <c r="F163" s="30" t="s">
        <v>399</v>
      </c>
    </row>
    <row r="164" spans="1:6" ht="13.5" hidden="1" thickBot="1">
      <c r="A164" s="31"/>
      <c r="B164" s="17" t="s">
        <v>208</v>
      </c>
      <c r="C164" s="33"/>
      <c r="D164" s="98"/>
      <c r="E164" s="99"/>
      <c r="F164" s="30"/>
    </row>
    <row r="165" spans="1:6" ht="13.5" hidden="1" thickBot="1">
      <c r="A165" s="36">
        <v>4761</v>
      </c>
      <c r="B165" s="174" t="s">
        <v>60</v>
      </c>
      <c r="C165" s="120" t="s">
        <v>61</v>
      </c>
      <c r="D165" s="121"/>
      <c r="E165" s="101"/>
      <c r="F165" s="127" t="s">
        <v>399</v>
      </c>
    </row>
    <row r="166" spans="1:6" ht="13.5" thickBot="1">
      <c r="A166" s="175">
        <v>4770</v>
      </c>
      <c r="B166" s="96" t="s">
        <v>904</v>
      </c>
      <c r="C166" s="176" t="s">
        <v>777</v>
      </c>
      <c r="D166" s="23">
        <f>D168</f>
        <v>60000</v>
      </c>
      <c r="E166" s="177">
        <f>E168</f>
        <v>60000</v>
      </c>
      <c r="F166" s="130"/>
    </row>
    <row r="167" spans="1:6" ht="13.5" thickBot="1">
      <c r="A167" s="178"/>
      <c r="B167" s="17" t="s">
        <v>208</v>
      </c>
      <c r="C167" s="176"/>
      <c r="D167" s="23"/>
      <c r="E167" s="177"/>
      <c r="F167" s="130"/>
    </row>
    <row r="168" spans="1:6" ht="13.5" thickBot="1">
      <c r="A168" s="179">
        <v>4771</v>
      </c>
      <c r="B168" s="180" t="s">
        <v>62</v>
      </c>
      <c r="C168" s="87" t="s">
        <v>63</v>
      </c>
      <c r="D168" s="34">
        <f>E168</f>
        <v>60000</v>
      </c>
      <c r="E168" s="181">
        <v>60000</v>
      </c>
      <c r="F168" s="30"/>
    </row>
    <row r="169" spans="1:6" ht="36.75" hidden="1" thickBot="1">
      <c r="A169" s="182">
        <v>4772</v>
      </c>
      <c r="B169" s="183" t="s">
        <v>64</v>
      </c>
      <c r="C169" s="33" t="s">
        <v>777</v>
      </c>
      <c r="D169" s="111"/>
      <c r="E169" s="112"/>
      <c r="F169" s="113"/>
    </row>
    <row r="170" spans="1:6" ht="45" thickBot="1">
      <c r="A170" s="27">
        <v>5000</v>
      </c>
      <c r="B170" s="184" t="s">
        <v>905</v>
      </c>
      <c r="C170" s="29" t="s">
        <v>777</v>
      </c>
      <c r="D170" s="747">
        <f>D172+D190+D196+D199</f>
        <v>0</v>
      </c>
      <c r="E170" s="748" t="s">
        <v>399</v>
      </c>
      <c r="F170" s="749">
        <f>F172+F190+F196</f>
        <v>0</v>
      </c>
    </row>
    <row r="171" spans="1:6" ht="13.5" thickBot="1">
      <c r="A171" s="10"/>
      <c r="B171" s="17" t="s">
        <v>776</v>
      </c>
      <c r="C171" s="12"/>
      <c r="D171" s="23"/>
      <c r="E171" s="24"/>
      <c r="F171" s="750"/>
    </row>
    <row r="172" spans="1:6" ht="23.25" thickBot="1">
      <c r="A172" s="186">
        <v>5100</v>
      </c>
      <c r="B172" s="187" t="s">
        <v>906</v>
      </c>
      <c r="C172" s="188" t="s">
        <v>777</v>
      </c>
      <c r="D172" s="751">
        <f>D174+D179+D184</f>
        <v>7000</v>
      </c>
      <c r="E172" s="752" t="s">
        <v>399</v>
      </c>
      <c r="F172" s="753">
        <f>F174+F179+F184</f>
        <v>7000</v>
      </c>
    </row>
    <row r="173" spans="1:6" ht="12.75">
      <c r="A173" s="189"/>
      <c r="B173" s="190" t="s">
        <v>776</v>
      </c>
      <c r="C173" s="191"/>
      <c r="D173" s="704"/>
      <c r="E173" s="704"/>
      <c r="F173" s="705"/>
    </row>
    <row r="174" spans="1:6" ht="24.75" thickBot="1">
      <c r="A174" s="192">
        <v>5110</v>
      </c>
      <c r="B174" s="193" t="s">
        <v>907</v>
      </c>
      <c r="C174" s="194" t="s">
        <v>777</v>
      </c>
      <c r="D174" s="743">
        <f>D176+D177+D178</f>
        <v>4000</v>
      </c>
      <c r="E174" s="744" t="s">
        <v>399</v>
      </c>
      <c r="F174" s="745">
        <f>F177+F178+F176</f>
        <v>4000</v>
      </c>
    </row>
    <row r="175" spans="1:6" ht="12.75">
      <c r="A175" s="31"/>
      <c r="B175" s="195" t="s">
        <v>208</v>
      </c>
      <c r="C175" s="33"/>
      <c r="D175" s="106"/>
      <c r="E175" s="107"/>
      <c r="F175" s="30"/>
    </row>
    <row r="176" spans="1:6" ht="12.75" hidden="1">
      <c r="A176" s="36">
        <v>5111</v>
      </c>
      <c r="B176" s="180" t="s">
        <v>65</v>
      </c>
      <c r="C176" s="196" t="s">
        <v>66</v>
      </c>
      <c r="D176" s="65">
        <f>F176</f>
        <v>0</v>
      </c>
      <c r="E176" s="134" t="s">
        <v>399</v>
      </c>
      <c r="F176" s="197">
        <v>0</v>
      </c>
    </row>
    <row r="177" spans="1:6" ht="12.75">
      <c r="A177" s="36">
        <v>5112</v>
      </c>
      <c r="B177" s="93" t="s">
        <v>67</v>
      </c>
      <c r="C177" s="196" t="s">
        <v>68</v>
      </c>
      <c r="D177" s="39">
        <f>F177</f>
        <v>4000</v>
      </c>
      <c r="E177" s="746" t="s">
        <v>399</v>
      </c>
      <c r="F177" s="198">
        <v>4000</v>
      </c>
    </row>
    <row r="178" spans="1:6" ht="24" customHeight="1" hidden="1">
      <c r="A178" s="118">
        <v>5113</v>
      </c>
      <c r="B178" s="174" t="s">
        <v>69</v>
      </c>
      <c r="C178" s="653" t="s">
        <v>70</v>
      </c>
      <c r="D178" s="654">
        <f>F178</f>
        <v>0</v>
      </c>
      <c r="E178" s="655" t="s">
        <v>399</v>
      </c>
      <c r="F178" s="656">
        <f>3300-3300</f>
        <v>0</v>
      </c>
    </row>
    <row r="179" spans="1:6" ht="24">
      <c r="A179" s="68">
        <v>5120</v>
      </c>
      <c r="B179" s="660" t="s">
        <v>908</v>
      </c>
      <c r="C179" s="91" t="s">
        <v>777</v>
      </c>
      <c r="D179" s="71">
        <f>D181+D182+D183</f>
        <v>3000</v>
      </c>
      <c r="E179" s="661" t="s">
        <v>399</v>
      </c>
      <c r="F179" s="71">
        <f>F181+F182+F183</f>
        <v>3000</v>
      </c>
    </row>
    <row r="180" spans="1:6" ht="12.75">
      <c r="A180" s="68"/>
      <c r="B180" s="662" t="s">
        <v>208</v>
      </c>
      <c r="C180" s="91"/>
      <c r="D180" s="663"/>
      <c r="E180" s="663"/>
      <c r="F180" s="664"/>
    </row>
    <row r="181" spans="1:6" ht="12.75" hidden="1">
      <c r="A181" s="31">
        <v>5121</v>
      </c>
      <c r="B181" s="180" t="s">
        <v>71</v>
      </c>
      <c r="C181" s="657" t="s">
        <v>72</v>
      </c>
      <c r="D181" s="34">
        <f>F181</f>
        <v>0</v>
      </c>
      <c r="E181" s="658" t="s">
        <v>399</v>
      </c>
      <c r="F181" s="659"/>
    </row>
    <row r="182" spans="1:6" ht="12.75">
      <c r="A182" s="36">
        <v>5122</v>
      </c>
      <c r="B182" s="93" t="s">
        <v>73</v>
      </c>
      <c r="C182" s="196" t="s">
        <v>74</v>
      </c>
      <c r="D182" s="39">
        <f>F182</f>
        <v>3000</v>
      </c>
      <c r="E182" s="134" t="s">
        <v>399</v>
      </c>
      <c r="F182" s="198">
        <f>2000+500+500</f>
        <v>3000</v>
      </c>
    </row>
    <row r="183" spans="1:6" ht="13.5" hidden="1" thickBot="1">
      <c r="A183" s="36">
        <v>5123</v>
      </c>
      <c r="B183" s="93" t="s">
        <v>75</v>
      </c>
      <c r="C183" s="196" t="s">
        <v>76</v>
      </c>
      <c r="D183" s="39">
        <f>F183</f>
        <v>0</v>
      </c>
      <c r="E183" s="134" t="s">
        <v>399</v>
      </c>
      <c r="F183" s="198"/>
    </row>
    <row r="184" spans="1:6" ht="24.75" hidden="1" thickBot="1">
      <c r="A184" s="36">
        <v>5130</v>
      </c>
      <c r="B184" s="102" t="s">
        <v>909</v>
      </c>
      <c r="C184" s="44" t="s">
        <v>777</v>
      </c>
      <c r="D184" s="39">
        <f>D189+D187+D186</f>
        <v>0</v>
      </c>
      <c r="E184" s="185" t="s">
        <v>399</v>
      </c>
      <c r="F184" s="198">
        <f>F189+F187+F186</f>
        <v>0</v>
      </c>
    </row>
    <row r="185" spans="1:6" ht="13.5" hidden="1" thickBot="1">
      <c r="A185" s="31"/>
      <c r="B185" s="195" t="s">
        <v>208</v>
      </c>
      <c r="C185" s="33"/>
      <c r="D185" s="106"/>
      <c r="E185" s="107"/>
      <c r="F185" s="30"/>
    </row>
    <row r="186" spans="1:6" ht="13.5" hidden="1" thickBot="1">
      <c r="A186" s="36">
        <v>5131</v>
      </c>
      <c r="B186" s="180" t="s">
        <v>77</v>
      </c>
      <c r="C186" s="196" t="s">
        <v>78</v>
      </c>
      <c r="D186" s="65">
        <f>F186</f>
        <v>0</v>
      </c>
      <c r="E186" s="134" t="s">
        <v>399</v>
      </c>
      <c r="F186" s="197"/>
    </row>
    <row r="187" spans="1:6" ht="13.5" hidden="1" thickBot="1">
      <c r="A187" s="36">
        <v>5132</v>
      </c>
      <c r="B187" s="93" t="s">
        <v>79</v>
      </c>
      <c r="C187" s="196" t="s">
        <v>80</v>
      </c>
      <c r="D187" s="39">
        <f>F187</f>
        <v>0</v>
      </c>
      <c r="E187" s="134" t="s">
        <v>399</v>
      </c>
      <c r="F187" s="198">
        <f>320.9-320.9</f>
        <v>0</v>
      </c>
    </row>
    <row r="188" spans="1:6" ht="13.5" hidden="1" thickBot="1">
      <c r="A188" s="36">
        <v>5133</v>
      </c>
      <c r="B188" s="93" t="s">
        <v>81</v>
      </c>
      <c r="C188" s="196" t="s">
        <v>82</v>
      </c>
      <c r="D188" s="65"/>
      <c r="E188" s="185" t="s">
        <v>399</v>
      </c>
      <c r="F188" s="197"/>
    </row>
    <row r="189" spans="1:6" ht="13.5" hidden="1" thickBot="1">
      <c r="A189" s="36">
        <v>5134</v>
      </c>
      <c r="B189" s="93" t="s">
        <v>83</v>
      </c>
      <c r="C189" s="196" t="s">
        <v>84</v>
      </c>
      <c r="D189" s="39">
        <f>F189</f>
        <v>0</v>
      </c>
      <c r="E189" s="185" t="s">
        <v>399</v>
      </c>
      <c r="F189" s="198"/>
    </row>
    <row r="190" spans="1:6" s="205" customFormat="1" ht="51" customHeight="1">
      <c r="A190" s="199" t="s">
        <v>85</v>
      </c>
      <c r="B190" s="200" t="s">
        <v>910</v>
      </c>
      <c r="C190" s="201" t="s">
        <v>777</v>
      </c>
      <c r="D190" s="202">
        <f>F190</f>
        <v>-7000</v>
      </c>
      <c r="E190" s="203" t="s">
        <v>86</v>
      </c>
      <c r="F190" s="204">
        <f>F192+F197+F205+F208</f>
        <v>-7000</v>
      </c>
    </row>
    <row r="191" spans="1:6" s="205" customFormat="1" ht="12.75">
      <c r="A191" s="199"/>
      <c r="B191" s="206" t="s">
        <v>182</v>
      </c>
      <c r="C191" s="201"/>
      <c r="D191" s="207"/>
      <c r="E191" s="203"/>
      <c r="F191" s="208"/>
    </row>
    <row r="192" spans="1:6" ht="28.5">
      <c r="A192" s="209" t="s">
        <v>87</v>
      </c>
      <c r="B192" s="210" t="s">
        <v>911</v>
      </c>
      <c r="C192" s="211" t="s">
        <v>777</v>
      </c>
      <c r="D192" s="212">
        <f>D194</f>
        <v>-1000</v>
      </c>
      <c r="E192" s="213" t="s">
        <v>86</v>
      </c>
      <c r="F192" s="212">
        <f>F194</f>
        <v>-1000</v>
      </c>
    </row>
    <row r="193" spans="1:6" ht="12.75">
      <c r="A193" s="209"/>
      <c r="B193" s="214" t="s">
        <v>182</v>
      </c>
      <c r="C193" s="211"/>
      <c r="D193" s="215"/>
      <c r="E193" s="213"/>
      <c r="F193" s="215"/>
    </row>
    <row r="194" spans="1:6" ht="12.75">
      <c r="A194" s="216" t="s">
        <v>88</v>
      </c>
      <c r="B194" s="217" t="s">
        <v>89</v>
      </c>
      <c r="C194" s="218" t="s">
        <v>90</v>
      </c>
      <c r="D194" s="202">
        <f>F194</f>
        <v>-1000</v>
      </c>
      <c r="E194" s="219" t="s">
        <v>86</v>
      </c>
      <c r="F194" s="202">
        <v>-1000</v>
      </c>
    </row>
    <row r="195" spans="1:6" ht="55.5">
      <c r="A195" s="220" t="s">
        <v>91</v>
      </c>
      <c r="B195" s="221" t="s">
        <v>912</v>
      </c>
      <c r="C195" s="222" t="s">
        <v>777</v>
      </c>
      <c r="D195" s="202">
        <f>F195</f>
        <v>-6000</v>
      </c>
      <c r="E195" s="219" t="s">
        <v>86</v>
      </c>
      <c r="F195" s="202">
        <f>F197</f>
        <v>-6000</v>
      </c>
    </row>
    <row r="196" spans="1:6" ht="12.75">
      <c r="A196" s="220"/>
      <c r="B196" s="206" t="s">
        <v>182</v>
      </c>
      <c r="C196" s="222"/>
      <c r="D196" s="223"/>
      <c r="E196" s="219"/>
      <c r="F196" s="223"/>
    </row>
    <row r="197" spans="1:6" ht="12.75">
      <c r="A197" s="220" t="s">
        <v>92</v>
      </c>
      <c r="B197" s="217" t="s">
        <v>93</v>
      </c>
      <c r="C197" s="218" t="s">
        <v>94</v>
      </c>
      <c r="D197" s="202">
        <f>F197</f>
        <v>-6000</v>
      </c>
      <c r="E197" s="219" t="s">
        <v>86</v>
      </c>
      <c r="F197" s="202">
        <v>-6000</v>
      </c>
    </row>
  </sheetData>
  <sheetProtection/>
  <mergeCells count="5">
    <mergeCell ref="A1:F1"/>
    <mergeCell ref="A2:F2"/>
    <mergeCell ref="A4:A5"/>
    <mergeCell ref="D4:D5"/>
    <mergeCell ref="E4:F4"/>
  </mergeCells>
  <printOptions/>
  <pageMargins left="0" right="0" top="0.31496062992125984" bottom="0.2362204724409449" header="0.2362204724409449" footer="0.23622047244094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2" width="9.140625" style="2" customWidth="1"/>
    <col min="3" max="3" width="16.57421875" style="2" customWidth="1"/>
    <col min="4" max="4" width="10.140625" style="2" bestFit="1" customWidth="1"/>
    <col min="5" max="5" width="11.421875" style="2" customWidth="1"/>
    <col min="6" max="6" width="10.8515625" style="2" customWidth="1"/>
    <col min="7" max="16384" width="9.140625" style="2" customWidth="1"/>
  </cols>
  <sheetData>
    <row r="1" spans="2:6" ht="18">
      <c r="B1" s="804" t="s">
        <v>95</v>
      </c>
      <c r="C1" s="804"/>
      <c r="D1" s="804"/>
      <c r="E1" s="804"/>
      <c r="F1" s="804"/>
    </row>
    <row r="3" spans="2:6" ht="28.5" customHeight="1">
      <c r="B3" s="829" t="s">
        <v>96</v>
      </c>
      <c r="C3" s="829"/>
      <c r="D3" s="829"/>
      <c r="E3" s="829"/>
      <c r="F3" s="829"/>
    </row>
    <row r="4" spans="2:5" ht="12.75" hidden="1">
      <c r="B4" s="411" t="s">
        <v>97</v>
      </c>
      <c r="C4" s="411"/>
      <c r="D4" s="411"/>
      <c r="E4" s="411"/>
    </row>
    <row r="5" ht="14.25" customHeight="1" thickBot="1">
      <c r="F5" s="281" t="s">
        <v>177</v>
      </c>
    </row>
    <row r="6" spans="2:6" ht="30" customHeight="1" thickBot="1">
      <c r="B6" s="830" t="s">
        <v>98</v>
      </c>
      <c r="C6" s="830"/>
      <c r="D6" s="832" t="s">
        <v>99</v>
      </c>
      <c r="E6" s="834" t="s">
        <v>182</v>
      </c>
      <c r="F6" s="835"/>
    </row>
    <row r="7" spans="2:6" ht="26.25" thickBot="1">
      <c r="B7" s="831"/>
      <c r="C7" s="831"/>
      <c r="D7" s="836"/>
      <c r="E7" s="412" t="s">
        <v>100</v>
      </c>
      <c r="F7" s="412" t="s">
        <v>101</v>
      </c>
    </row>
    <row r="8" spans="2:6" ht="13.5" thickBot="1">
      <c r="B8" s="413">
        <v>1</v>
      </c>
      <c r="C8" s="413">
        <v>2</v>
      </c>
      <c r="D8" s="413">
        <v>3</v>
      </c>
      <c r="E8" s="413">
        <v>4</v>
      </c>
      <c r="F8" s="413">
        <v>5</v>
      </c>
    </row>
    <row r="9" spans="2:6" ht="67.5" customHeight="1" thickBot="1">
      <c r="B9" s="414">
        <v>8000</v>
      </c>
      <c r="C9" s="415" t="s">
        <v>102</v>
      </c>
      <c r="D9" s="802">
        <f>E9+F9</f>
        <v>0</v>
      </c>
      <c r="E9" s="735"/>
      <c r="F9" s="736"/>
    </row>
  </sheetData>
  <sheetProtection/>
  <mergeCells count="6">
    <mergeCell ref="B1:F1"/>
    <mergeCell ref="B3:F3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8515625" style="2" customWidth="1"/>
    <col min="2" max="2" width="54.28125" style="2" customWidth="1"/>
    <col min="3" max="3" width="6.00390625" style="2" customWidth="1"/>
    <col min="4" max="4" width="10.7109375" style="2" customWidth="1"/>
    <col min="5" max="5" width="10.140625" style="2" customWidth="1"/>
    <col min="6" max="6" width="10.00390625" style="2" customWidth="1"/>
    <col min="7" max="16384" width="9.140625" style="2" customWidth="1"/>
  </cols>
  <sheetData>
    <row r="1" spans="1:6" ht="17.25" customHeight="1">
      <c r="A1" s="804" t="s">
        <v>103</v>
      </c>
      <c r="B1" s="804"/>
      <c r="C1" s="804"/>
      <c r="D1" s="804"/>
      <c r="E1" s="804"/>
      <c r="F1" s="804"/>
    </row>
    <row r="2" ht="12.75" customHeight="1">
      <c r="B2" s="416"/>
    </row>
    <row r="3" spans="1:6" ht="30" customHeight="1">
      <c r="A3" s="829" t="s">
        <v>104</v>
      </c>
      <c r="B3" s="829"/>
      <c r="C3" s="829"/>
      <c r="D3" s="829"/>
      <c r="E3" s="829"/>
      <c r="F3" s="829"/>
    </row>
    <row r="4" ht="4.5" customHeight="1">
      <c r="A4" s="411" t="s">
        <v>105</v>
      </c>
    </row>
    <row r="5" ht="14.25" customHeight="1" thickBot="1">
      <c r="E5" s="281" t="s">
        <v>377</v>
      </c>
    </row>
    <row r="6" spans="1:6" ht="50.25" customHeight="1" thickBot="1">
      <c r="A6" s="417" t="s">
        <v>106</v>
      </c>
      <c r="B6" s="418" t="s">
        <v>773</v>
      </c>
      <c r="C6" s="419"/>
      <c r="D6" s="837" t="s">
        <v>181</v>
      </c>
      <c r="E6" s="420" t="s">
        <v>107</v>
      </c>
      <c r="F6" s="421"/>
    </row>
    <row r="7" spans="1:6" ht="26.25" thickBot="1">
      <c r="A7" s="422"/>
      <c r="B7" s="6" t="s">
        <v>774</v>
      </c>
      <c r="C7" s="7" t="s">
        <v>775</v>
      </c>
      <c r="D7" s="838"/>
      <c r="E7" s="8" t="s">
        <v>183</v>
      </c>
      <c r="F7" s="8" t="s">
        <v>184</v>
      </c>
    </row>
    <row r="8" spans="1:6" ht="13.5" thickBot="1">
      <c r="A8" s="9">
        <v>1</v>
      </c>
      <c r="B8" s="9">
        <v>2</v>
      </c>
      <c r="C8" s="9" t="s">
        <v>411</v>
      </c>
      <c r="D8" s="9">
        <v>4</v>
      </c>
      <c r="E8" s="9">
        <v>5</v>
      </c>
      <c r="F8" s="9">
        <v>6</v>
      </c>
    </row>
    <row r="9" spans="1:6" s="411" customFormat="1" ht="36">
      <c r="A9" s="423">
        <v>8010</v>
      </c>
      <c r="B9" s="424" t="s">
        <v>928</v>
      </c>
      <c r="C9" s="425"/>
      <c r="D9" s="754">
        <f>E9+F9</f>
        <v>0</v>
      </c>
      <c r="E9" s="755">
        <f>E11</f>
        <v>0</v>
      </c>
      <c r="F9" s="755">
        <f>F11</f>
        <v>0</v>
      </c>
    </row>
    <row r="10" spans="1:6" s="411" customFormat="1" ht="12.75">
      <c r="A10" s="426"/>
      <c r="B10" s="427" t="s">
        <v>182</v>
      </c>
      <c r="C10" s="428"/>
      <c r="D10" s="756"/>
      <c r="E10" s="757"/>
      <c r="F10" s="758"/>
    </row>
    <row r="11" spans="1:6" ht="24">
      <c r="A11" s="429">
        <v>8100</v>
      </c>
      <c r="B11" s="430" t="s">
        <v>929</v>
      </c>
      <c r="C11" s="431"/>
      <c r="D11" s="759">
        <f>E11+F11</f>
        <v>0</v>
      </c>
      <c r="E11" s="759">
        <f>E41</f>
        <v>0</v>
      </c>
      <c r="F11" s="759">
        <f>F41</f>
        <v>0</v>
      </c>
    </row>
    <row r="12" spans="1:6" ht="12.75">
      <c r="A12" s="429"/>
      <c r="B12" s="432" t="s">
        <v>182</v>
      </c>
      <c r="C12" s="431"/>
      <c r="D12" s="57"/>
      <c r="E12" s="58"/>
      <c r="F12" s="760"/>
    </row>
    <row r="13" spans="1:6" ht="24" customHeight="1">
      <c r="A13" s="434">
        <v>8110</v>
      </c>
      <c r="B13" s="435" t="s">
        <v>930</v>
      </c>
      <c r="C13" s="431"/>
      <c r="D13" s="759">
        <v>0</v>
      </c>
      <c r="E13" s="761">
        <v>0</v>
      </c>
      <c r="F13" s="762">
        <v>0</v>
      </c>
    </row>
    <row r="14" spans="1:6" ht="13.5" thickBot="1">
      <c r="A14" s="434"/>
      <c r="B14" s="436" t="s">
        <v>182</v>
      </c>
      <c r="C14" s="431"/>
      <c r="D14" s="763"/>
      <c r="E14" s="58"/>
      <c r="F14" s="764"/>
    </row>
    <row r="15" spans="1:6" ht="39" customHeight="1" hidden="1">
      <c r="A15" s="434">
        <v>8111</v>
      </c>
      <c r="B15" s="438" t="s">
        <v>108</v>
      </c>
      <c r="C15" s="431"/>
      <c r="D15" s="57"/>
      <c r="E15" s="761" t="s">
        <v>109</v>
      </c>
      <c r="F15" s="760"/>
    </row>
    <row r="16" spans="1:6" ht="13.5" hidden="1" thickBot="1">
      <c r="A16" s="434"/>
      <c r="B16" s="125" t="s">
        <v>15</v>
      </c>
      <c r="C16" s="431"/>
      <c r="D16" s="57"/>
      <c r="E16" s="761"/>
      <c r="F16" s="760"/>
    </row>
    <row r="17" spans="1:6" ht="13.5" hidden="1" thickBot="1">
      <c r="A17" s="434">
        <v>8112</v>
      </c>
      <c r="B17" s="440" t="s">
        <v>110</v>
      </c>
      <c r="C17" s="441" t="s">
        <v>111</v>
      </c>
      <c r="D17" s="57"/>
      <c r="E17" s="761" t="s">
        <v>109</v>
      </c>
      <c r="F17" s="760"/>
    </row>
    <row r="18" spans="1:6" ht="13.5" hidden="1" thickBot="1">
      <c r="A18" s="434">
        <v>8113</v>
      </c>
      <c r="B18" s="440" t="s">
        <v>112</v>
      </c>
      <c r="C18" s="441" t="s">
        <v>113</v>
      </c>
      <c r="D18" s="57"/>
      <c r="E18" s="761" t="s">
        <v>109</v>
      </c>
      <c r="F18" s="760"/>
    </row>
    <row r="19" spans="1:6" s="442" customFormat="1" ht="34.5" customHeight="1" hidden="1">
      <c r="A19" s="434">
        <v>8120</v>
      </c>
      <c r="B19" s="438" t="s">
        <v>931</v>
      </c>
      <c r="C19" s="441"/>
      <c r="D19" s="765"/>
      <c r="E19" s="766"/>
      <c r="F19" s="767"/>
    </row>
    <row r="20" spans="1:6" s="442" customFormat="1" ht="13.5" hidden="1" thickBot="1">
      <c r="A20" s="434"/>
      <c r="B20" s="125" t="s">
        <v>182</v>
      </c>
      <c r="C20" s="441"/>
      <c r="D20" s="765"/>
      <c r="E20" s="766"/>
      <c r="F20" s="767"/>
    </row>
    <row r="21" spans="1:6" s="442" customFormat="1" ht="13.5" hidden="1" thickBot="1">
      <c r="A21" s="434">
        <v>8121</v>
      </c>
      <c r="B21" s="438" t="s">
        <v>114</v>
      </c>
      <c r="C21" s="441"/>
      <c r="D21" s="765"/>
      <c r="E21" s="761" t="s">
        <v>109</v>
      </c>
      <c r="F21" s="767"/>
    </row>
    <row r="22" spans="1:6" s="442" customFormat="1" ht="13.5" hidden="1" thickBot="1">
      <c r="A22" s="434"/>
      <c r="B22" s="125" t="s">
        <v>15</v>
      </c>
      <c r="C22" s="441"/>
      <c r="D22" s="765"/>
      <c r="E22" s="766"/>
      <c r="F22" s="767"/>
    </row>
    <row r="23" spans="1:6" s="442" customFormat="1" ht="13.5" hidden="1" thickBot="1">
      <c r="A23" s="429">
        <v>8122</v>
      </c>
      <c r="B23" s="435" t="s">
        <v>115</v>
      </c>
      <c r="C23" s="441" t="s">
        <v>116</v>
      </c>
      <c r="D23" s="765"/>
      <c r="E23" s="761" t="s">
        <v>109</v>
      </c>
      <c r="F23" s="767"/>
    </row>
    <row r="24" spans="1:6" s="442" customFormat="1" ht="13.5" hidden="1" thickBot="1">
      <c r="A24" s="429"/>
      <c r="B24" s="443" t="s">
        <v>15</v>
      </c>
      <c r="C24" s="441"/>
      <c r="D24" s="765"/>
      <c r="E24" s="766"/>
      <c r="F24" s="767"/>
    </row>
    <row r="25" spans="1:6" s="442" customFormat="1" ht="13.5" hidden="1" thickBot="1">
      <c r="A25" s="429">
        <v>8123</v>
      </c>
      <c r="B25" s="443" t="s">
        <v>117</v>
      </c>
      <c r="C25" s="441"/>
      <c r="D25" s="765"/>
      <c r="E25" s="761" t="s">
        <v>109</v>
      </c>
      <c r="F25" s="767"/>
    </row>
    <row r="26" spans="1:6" s="442" customFormat="1" ht="13.5" hidden="1" thickBot="1">
      <c r="A26" s="429">
        <v>8124</v>
      </c>
      <c r="B26" s="443" t="s">
        <v>118</v>
      </c>
      <c r="C26" s="441"/>
      <c r="D26" s="765"/>
      <c r="E26" s="761" t="s">
        <v>109</v>
      </c>
      <c r="F26" s="767"/>
    </row>
    <row r="27" spans="1:6" s="442" customFormat="1" ht="24.75" hidden="1" thickBot="1">
      <c r="A27" s="429">
        <v>8130</v>
      </c>
      <c r="B27" s="435" t="s">
        <v>119</v>
      </c>
      <c r="C27" s="441" t="s">
        <v>120</v>
      </c>
      <c r="D27" s="765"/>
      <c r="E27" s="761" t="s">
        <v>109</v>
      </c>
      <c r="F27" s="767"/>
    </row>
    <row r="28" spans="1:6" s="442" customFormat="1" ht="13.5" hidden="1" thickBot="1">
      <c r="A28" s="429"/>
      <c r="B28" s="443" t="s">
        <v>15</v>
      </c>
      <c r="C28" s="441"/>
      <c r="D28" s="765"/>
      <c r="E28" s="766"/>
      <c r="F28" s="767"/>
    </row>
    <row r="29" spans="1:6" s="442" customFormat="1" ht="13.5" hidden="1" thickBot="1">
      <c r="A29" s="429">
        <v>8131</v>
      </c>
      <c r="B29" s="443" t="s">
        <v>121</v>
      </c>
      <c r="C29" s="441"/>
      <c r="D29" s="765"/>
      <c r="E29" s="761" t="s">
        <v>109</v>
      </c>
      <c r="F29" s="767"/>
    </row>
    <row r="30" spans="1:6" s="442" customFormat="1" ht="13.5" hidden="1" thickBot="1">
      <c r="A30" s="429">
        <v>8132</v>
      </c>
      <c r="B30" s="443" t="s">
        <v>122</v>
      </c>
      <c r="C30" s="441"/>
      <c r="D30" s="765"/>
      <c r="E30" s="761" t="s">
        <v>109</v>
      </c>
      <c r="F30" s="767"/>
    </row>
    <row r="31" spans="1:6" s="442" customFormat="1" ht="13.5" hidden="1" thickBot="1">
      <c r="A31" s="429">
        <v>8140</v>
      </c>
      <c r="B31" s="435" t="s">
        <v>123</v>
      </c>
      <c r="C31" s="441"/>
      <c r="D31" s="765"/>
      <c r="E31" s="766"/>
      <c r="F31" s="767"/>
    </row>
    <row r="32" spans="1:6" s="442" customFormat="1" ht="13.5" hidden="1" thickBot="1">
      <c r="A32" s="434"/>
      <c r="B32" s="125" t="s">
        <v>15</v>
      </c>
      <c r="C32" s="441"/>
      <c r="D32" s="765"/>
      <c r="E32" s="766"/>
      <c r="F32" s="767"/>
    </row>
    <row r="33" spans="1:6" s="442" customFormat="1" ht="24.75" hidden="1" thickBot="1">
      <c r="A33" s="429">
        <v>8141</v>
      </c>
      <c r="B33" s="435" t="s">
        <v>124</v>
      </c>
      <c r="C33" s="441" t="s">
        <v>116</v>
      </c>
      <c r="D33" s="765"/>
      <c r="E33" s="766"/>
      <c r="F33" s="767"/>
    </row>
    <row r="34" spans="1:6" s="442" customFormat="1" ht="13.5" hidden="1" thickBot="1">
      <c r="A34" s="429"/>
      <c r="B34" s="443" t="s">
        <v>15</v>
      </c>
      <c r="C34" s="42"/>
      <c r="D34" s="765"/>
      <c r="E34" s="766"/>
      <c r="F34" s="767"/>
    </row>
    <row r="35" spans="1:6" s="442" customFormat="1" ht="13.5" hidden="1" thickBot="1">
      <c r="A35" s="423">
        <v>8142</v>
      </c>
      <c r="B35" s="444" t="s">
        <v>125</v>
      </c>
      <c r="C35" s="445"/>
      <c r="D35" s="768"/>
      <c r="E35" s="769"/>
      <c r="F35" s="770" t="s">
        <v>109</v>
      </c>
    </row>
    <row r="36" spans="1:6" s="442" customFormat="1" ht="13.5" hidden="1" thickBot="1">
      <c r="A36" s="446">
        <v>8143</v>
      </c>
      <c r="B36" s="447" t="s">
        <v>126</v>
      </c>
      <c r="C36" s="60"/>
      <c r="D36" s="771"/>
      <c r="E36" s="772"/>
      <c r="F36" s="773"/>
    </row>
    <row r="37" spans="1:6" s="442" customFormat="1" ht="24.75" hidden="1" thickBot="1">
      <c r="A37" s="423">
        <v>8150</v>
      </c>
      <c r="B37" s="451" t="s">
        <v>127</v>
      </c>
      <c r="C37" s="452" t="s">
        <v>120</v>
      </c>
      <c r="D37" s="768"/>
      <c r="E37" s="769"/>
      <c r="F37" s="774"/>
    </row>
    <row r="38" spans="1:6" s="442" customFormat="1" ht="13.5" hidden="1" thickBot="1">
      <c r="A38" s="429"/>
      <c r="B38" s="443" t="s">
        <v>15</v>
      </c>
      <c r="C38" s="453"/>
      <c r="D38" s="765"/>
      <c r="E38" s="766"/>
      <c r="F38" s="767"/>
    </row>
    <row r="39" spans="1:6" s="442" customFormat="1" ht="13.5" hidden="1" thickBot="1">
      <c r="A39" s="429">
        <v>8151</v>
      </c>
      <c r="B39" s="443" t="s">
        <v>121</v>
      </c>
      <c r="C39" s="453"/>
      <c r="D39" s="765"/>
      <c r="E39" s="766"/>
      <c r="F39" s="198" t="s">
        <v>189</v>
      </c>
    </row>
    <row r="40" spans="1:6" s="442" customFormat="1" ht="13.5" hidden="1" thickBot="1">
      <c r="A40" s="454">
        <v>8152</v>
      </c>
      <c r="B40" s="455" t="s">
        <v>128</v>
      </c>
      <c r="C40" s="456"/>
      <c r="D40" s="775"/>
      <c r="E40" s="776"/>
      <c r="F40" s="777"/>
    </row>
    <row r="41" spans="1:6" s="442" customFormat="1" ht="37.5" customHeight="1" thickBot="1">
      <c r="A41" s="457">
        <v>8160</v>
      </c>
      <c r="B41" s="458" t="s">
        <v>932</v>
      </c>
      <c r="C41" s="459"/>
      <c r="D41" s="778">
        <f>F41+E41</f>
        <v>0</v>
      </c>
      <c r="E41" s="779">
        <f>E52</f>
        <v>0</v>
      </c>
      <c r="F41" s="780">
        <f>F52</f>
        <v>0</v>
      </c>
    </row>
    <row r="42" spans="1:6" s="442" customFormat="1" ht="13.5" thickBot="1">
      <c r="A42" s="460"/>
      <c r="B42" s="461" t="s">
        <v>182</v>
      </c>
      <c r="C42" s="462"/>
      <c r="D42" s="781"/>
      <c r="E42" s="782"/>
      <c r="F42" s="783"/>
    </row>
    <row r="43" spans="1:6" s="411" customFormat="1" ht="24.75" hidden="1" thickBot="1">
      <c r="A43" s="457">
        <v>8161</v>
      </c>
      <c r="B43" s="463" t="s">
        <v>129</v>
      </c>
      <c r="C43" s="459"/>
      <c r="D43" s="784"/>
      <c r="E43" s="785" t="s">
        <v>109</v>
      </c>
      <c r="F43" s="786"/>
    </row>
    <row r="44" spans="1:6" s="411" customFormat="1" ht="13.5" hidden="1" thickBot="1">
      <c r="A44" s="426"/>
      <c r="B44" s="464" t="s">
        <v>15</v>
      </c>
      <c r="C44" s="465"/>
      <c r="D44" s="787"/>
      <c r="E44" s="788"/>
      <c r="F44" s="789"/>
    </row>
    <row r="45" spans="1:6" ht="27" customHeight="1" hidden="1" thickBot="1">
      <c r="A45" s="429">
        <v>8162</v>
      </c>
      <c r="B45" s="443" t="s">
        <v>130</v>
      </c>
      <c r="C45" s="453" t="s">
        <v>131</v>
      </c>
      <c r="D45" s="57"/>
      <c r="E45" s="790" t="s">
        <v>109</v>
      </c>
      <c r="F45" s="760"/>
    </row>
    <row r="46" spans="1:6" s="411" customFormat="1" ht="71.25" customHeight="1" hidden="1">
      <c r="A46" s="467">
        <v>8163</v>
      </c>
      <c r="B46" s="443" t="s">
        <v>132</v>
      </c>
      <c r="C46" s="453" t="s">
        <v>131</v>
      </c>
      <c r="D46" s="784"/>
      <c r="E46" s="785" t="s">
        <v>109</v>
      </c>
      <c r="F46" s="786"/>
    </row>
    <row r="47" spans="1:6" ht="14.25" customHeight="1" hidden="1">
      <c r="A47" s="454">
        <v>8164</v>
      </c>
      <c r="B47" s="455" t="s">
        <v>133</v>
      </c>
      <c r="C47" s="456" t="s">
        <v>134</v>
      </c>
      <c r="D47" s="791"/>
      <c r="E47" s="792" t="s">
        <v>109</v>
      </c>
      <c r="F47" s="793"/>
    </row>
    <row r="48" spans="1:9" s="411" customFormat="1" ht="13.5" hidden="1" thickBot="1">
      <c r="A48" s="457">
        <v>8170</v>
      </c>
      <c r="B48" s="463" t="s">
        <v>135</v>
      </c>
      <c r="C48" s="459"/>
      <c r="D48" s="794"/>
      <c r="E48" s="785"/>
      <c r="F48" s="795"/>
      <c r="I48" s="411" t="s">
        <v>105</v>
      </c>
    </row>
    <row r="49" spans="1:6" s="411" customFormat="1" ht="13.5" hidden="1" thickBot="1">
      <c r="A49" s="426"/>
      <c r="B49" s="464" t="s">
        <v>15</v>
      </c>
      <c r="C49" s="465"/>
      <c r="D49" s="796"/>
      <c r="E49" s="788"/>
      <c r="F49" s="797"/>
    </row>
    <row r="50" spans="1:6" ht="24.75" hidden="1" thickBot="1">
      <c r="A50" s="429">
        <v>8171</v>
      </c>
      <c r="B50" s="443" t="s">
        <v>136</v>
      </c>
      <c r="C50" s="453" t="s">
        <v>137</v>
      </c>
      <c r="D50" s="57"/>
      <c r="E50" s="790"/>
      <c r="F50" s="760"/>
    </row>
    <row r="51" spans="1:6" ht="13.5" hidden="1" thickBot="1">
      <c r="A51" s="429">
        <v>8172</v>
      </c>
      <c r="B51" s="440" t="s">
        <v>138</v>
      </c>
      <c r="C51" s="453" t="s">
        <v>139</v>
      </c>
      <c r="D51" s="57"/>
      <c r="E51" s="790"/>
      <c r="F51" s="760"/>
    </row>
    <row r="52" spans="1:6" s="411" customFormat="1" ht="24.75" thickBot="1">
      <c r="A52" s="468">
        <v>8190</v>
      </c>
      <c r="B52" s="469" t="s">
        <v>140</v>
      </c>
      <c r="C52" s="470"/>
      <c r="D52" s="13">
        <f>E52+F52</f>
        <v>0</v>
      </c>
      <c r="E52" s="14">
        <f>E54</f>
        <v>0</v>
      </c>
      <c r="F52" s="15">
        <f>F58</f>
        <v>0</v>
      </c>
    </row>
    <row r="53" spans="1:6" s="411" customFormat="1" ht="12.75">
      <c r="A53" s="471"/>
      <c r="B53" s="125" t="s">
        <v>776</v>
      </c>
      <c r="C53" s="472"/>
      <c r="D53" s="798"/>
      <c r="E53" s="799"/>
      <c r="F53" s="800"/>
    </row>
    <row r="54" spans="1:6" ht="24">
      <c r="A54" s="473">
        <v>8191</v>
      </c>
      <c r="B54" s="464" t="s">
        <v>141</v>
      </c>
      <c r="C54" s="474">
        <v>9320</v>
      </c>
      <c r="D54" s="34">
        <f>E54</f>
        <v>0</v>
      </c>
      <c r="E54" s="35">
        <f>E56</f>
        <v>0</v>
      </c>
      <c r="F54" s="659" t="s">
        <v>189</v>
      </c>
    </row>
    <row r="55" spans="1:6" ht="12.75">
      <c r="A55" s="475"/>
      <c r="B55" s="125" t="s">
        <v>208</v>
      </c>
      <c r="C55" s="476"/>
      <c r="D55" s="39"/>
      <c r="E55" s="40"/>
      <c r="F55" s="198"/>
    </row>
    <row r="56" spans="1:6" ht="35.25" customHeight="1">
      <c r="A56" s="475">
        <v>8192</v>
      </c>
      <c r="B56" s="443" t="s">
        <v>142</v>
      </c>
      <c r="C56" s="476"/>
      <c r="D56" s="39">
        <f>E56</f>
        <v>0</v>
      </c>
      <c r="E56" s="40"/>
      <c r="F56" s="762" t="s">
        <v>109</v>
      </c>
    </row>
    <row r="57" spans="1:6" ht="24">
      <c r="A57" s="475">
        <v>8193</v>
      </c>
      <c r="B57" s="443" t="s">
        <v>143</v>
      </c>
      <c r="C57" s="476"/>
      <c r="D57" s="39"/>
      <c r="E57" s="761"/>
      <c r="F57" s="762" t="s">
        <v>189</v>
      </c>
    </row>
    <row r="58" spans="1:6" ht="24">
      <c r="A58" s="475">
        <v>8194</v>
      </c>
      <c r="B58" s="477" t="s">
        <v>144</v>
      </c>
      <c r="C58" s="478">
        <v>9330</v>
      </c>
      <c r="D58" s="759">
        <f>D60+D61</f>
        <v>0</v>
      </c>
      <c r="E58" s="761" t="s">
        <v>109</v>
      </c>
      <c r="F58" s="801">
        <f>F60+F61</f>
        <v>0</v>
      </c>
    </row>
    <row r="59" spans="1:6" ht="12.75">
      <c r="A59" s="475"/>
      <c r="B59" s="125" t="s">
        <v>208</v>
      </c>
      <c r="C59" s="478"/>
      <c r="D59" s="759"/>
      <c r="E59" s="761"/>
      <c r="F59" s="801"/>
    </row>
    <row r="60" spans="1:6" ht="24">
      <c r="A60" s="475">
        <v>8195</v>
      </c>
      <c r="B60" s="443" t="s">
        <v>145</v>
      </c>
      <c r="C60" s="478"/>
      <c r="D60" s="759">
        <f>F60</f>
        <v>0</v>
      </c>
      <c r="E60" s="761" t="s">
        <v>109</v>
      </c>
      <c r="F60" s="801"/>
    </row>
    <row r="61" spans="1:6" ht="24" hidden="1">
      <c r="A61" s="666">
        <v>8196</v>
      </c>
      <c r="B61" s="665" t="s">
        <v>146</v>
      </c>
      <c r="C61" s="478"/>
      <c r="D61" s="481">
        <f>F61</f>
        <v>0</v>
      </c>
      <c r="E61" s="439" t="s">
        <v>109</v>
      </c>
      <c r="F61" s="197"/>
    </row>
    <row r="62" spans="1:6" ht="24" hidden="1">
      <c r="A62" s="475">
        <v>8197</v>
      </c>
      <c r="B62" s="479" t="s">
        <v>147</v>
      </c>
      <c r="C62" s="480"/>
      <c r="D62" s="481" t="s">
        <v>109</v>
      </c>
      <c r="E62" s="482" t="s">
        <v>109</v>
      </c>
      <c r="F62" s="483" t="s">
        <v>109</v>
      </c>
    </row>
    <row r="63" spans="1:6" ht="36" hidden="1">
      <c r="A63" s="475">
        <v>8198</v>
      </c>
      <c r="B63" s="484" t="s">
        <v>148</v>
      </c>
      <c r="C63" s="485"/>
      <c r="D63" s="481" t="s">
        <v>109</v>
      </c>
      <c r="E63" s="466"/>
      <c r="F63" s="433"/>
    </row>
    <row r="64" spans="1:6" ht="48" hidden="1">
      <c r="A64" s="475">
        <v>8199</v>
      </c>
      <c r="B64" s="486" t="s">
        <v>933</v>
      </c>
      <c r="C64" s="485"/>
      <c r="D64" s="437"/>
      <c r="E64" s="466"/>
      <c r="F64" s="433"/>
    </row>
    <row r="65" spans="1:6" ht="24" hidden="1">
      <c r="A65" s="475" t="s">
        <v>149</v>
      </c>
      <c r="B65" s="487" t="s">
        <v>150</v>
      </c>
      <c r="C65" s="485"/>
      <c r="D65" s="437"/>
      <c r="E65" s="482" t="s">
        <v>109</v>
      </c>
      <c r="F65" s="433"/>
    </row>
    <row r="66" spans="1:6" ht="30" customHeight="1" hidden="1">
      <c r="A66" s="434">
        <v>8200</v>
      </c>
      <c r="B66" s="430" t="s">
        <v>934</v>
      </c>
      <c r="C66" s="476"/>
      <c r="D66" s="100"/>
      <c r="E66" s="101"/>
      <c r="F66" s="433"/>
    </row>
    <row r="67" spans="1:6" ht="12.75" hidden="1">
      <c r="A67" s="434"/>
      <c r="B67" s="432" t="s">
        <v>182</v>
      </c>
      <c r="C67" s="476"/>
      <c r="D67" s="100"/>
      <c r="E67" s="101"/>
      <c r="F67" s="433"/>
    </row>
    <row r="68" spans="1:6" ht="24" hidden="1">
      <c r="A68" s="434">
        <v>8210</v>
      </c>
      <c r="B68" s="488" t="s">
        <v>935</v>
      </c>
      <c r="C68" s="476"/>
      <c r="D68" s="100"/>
      <c r="E68" s="466"/>
      <c r="F68" s="433"/>
    </row>
    <row r="69" spans="1:6" ht="12.75" hidden="1">
      <c r="A69" s="429"/>
      <c r="B69" s="443" t="s">
        <v>182</v>
      </c>
      <c r="C69" s="476"/>
      <c r="D69" s="100"/>
      <c r="E69" s="466"/>
      <c r="F69" s="433"/>
    </row>
    <row r="70" spans="1:6" ht="36" hidden="1">
      <c r="A70" s="434">
        <v>8211</v>
      </c>
      <c r="B70" s="438" t="s">
        <v>151</v>
      </c>
      <c r="C70" s="476"/>
      <c r="D70" s="100"/>
      <c r="E70" s="439" t="s">
        <v>109</v>
      </c>
      <c r="F70" s="433"/>
    </row>
    <row r="71" spans="1:6" ht="12.75" hidden="1">
      <c r="A71" s="434"/>
      <c r="B71" s="125" t="s">
        <v>208</v>
      </c>
      <c r="C71" s="476"/>
      <c r="D71" s="100"/>
      <c r="E71" s="439"/>
      <c r="F71" s="433"/>
    </row>
    <row r="72" spans="1:6" ht="12.75" hidden="1">
      <c r="A72" s="434">
        <v>8212</v>
      </c>
      <c r="B72" s="440" t="s">
        <v>110</v>
      </c>
      <c r="C72" s="453" t="s">
        <v>152</v>
      </c>
      <c r="D72" s="100"/>
      <c r="E72" s="439" t="s">
        <v>109</v>
      </c>
      <c r="F72" s="433"/>
    </row>
    <row r="73" spans="1:6" ht="12.75" hidden="1">
      <c r="A73" s="434">
        <v>8213</v>
      </c>
      <c r="B73" s="440" t="s">
        <v>112</v>
      </c>
      <c r="C73" s="453" t="s">
        <v>153</v>
      </c>
      <c r="D73" s="100"/>
      <c r="E73" s="439" t="s">
        <v>109</v>
      </c>
      <c r="F73" s="433"/>
    </row>
    <row r="74" spans="1:6" ht="24" hidden="1">
      <c r="A74" s="434">
        <v>8220</v>
      </c>
      <c r="B74" s="438" t="s">
        <v>154</v>
      </c>
      <c r="C74" s="476"/>
      <c r="D74" s="100"/>
      <c r="E74" s="133"/>
      <c r="F74" s="433"/>
    </row>
    <row r="75" spans="1:6" ht="12.75" hidden="1">
      <c r="A75" s="434"/>
      <c r="B75" s="125" t="s">
        <v>182</v>
      </c>
      <c r="C75" s="476"/>
      <c r="D75" s="100"/>
      <c r="E75" s="133"/>
      <c r="F75" s="433"/>
    </row>
    <row r="76" spans="1:6" ht="12.75" hidden="1">
      <c r="A76" s="434">
        <v>8221</v>
      </c>
      <c r="B76" s="438" t="s">
        <v>155</v>
      </c>
      <c r="C76" s="476"/>
      <c r="D76" s="100"/>
      <c r="E76" s="439" t="s">
        <v>109</v>
      </c>
      <c r="F76" s="433"/>
    </row>
    <row r="77" spans="1:6" ht="12.75" hidden="1">
      <c r="A77" s="434"/>
      <c r="B77" s="125" t="s">
        <v>15</v>
      </c>
      <c r="C77" s="476"/>
      <c r="D77" s="100"/>
      <c r="E77" s="439"/>
      <c r="F77" s="433"/>
    </row>
    <row r="78" spans="1:6" ht="12.75" hidden="1">
      <c r="A78" s="429">
        <v>8222</v>
      </c>
      <c r="B78" s="443" t="s">
        <v>156</v>
      </c>
      <c r="C78" s="453" t="s">
        <v>157</v>
      </c>
      <c r="D78" s="100"/>
      <c r="E78" s="439" t="s">
        <v>109</v>
      </c>
      <c r="F78" s="433"/>
    </row>
    <row r="79" spans="1:6" ht="12.75" hidden="1">
      <c r="A79" s="429">
        <v>8230</v>
      </c>
      <c r="B79" s="443" t="s">
        <v>158</v>
      </c>
      <c r="C79" s="453" t="s">
        <v>159</v>
      </c>
      <c r="D79" s="100"/>
      <c r="E79" s="439" t="s">
        <v>109</v>
      </c>
      <c r="F79" s="433"/>
    </row>
    <row r="80" spans="1:6" ht="12.75" hidden="1">
      <c r="A80" s="429">
        <v>8240</v>
      </c>
      <c r="B80" s="438" t="s">
        <v>160</v>
      </c>
      <c r="C80" s="476"/>
      <c r="D80" s="100"/>
      <c r="E80" s="133"/>
      <c r="F80" s="433"/>
    </row>
    <row r="81" spans="1:6" ht="12.75" hidden="1">
      <c r="A81" s="434"/>
      <c r="B81" s="125" t="s">
        <v>15</v>
      </c>
      <c r="C81" s="476"/>
      <c r="D81" s="100"/>
      <c r="E81" s="133"/>
      <c r="F81" s="433"/>
    </row>
    <row r="82" spans="1:6" ht="12.75" hidden="1">
      <c r="A82" s="429">
        <v>8241</v>
      </c>
      <c r="B82" s="443" t="s">
        <v>161</v>
      </c>
      <c r="C82" s="453" t="s">
        <v>157</v>
      </c>
      <c r="D82" s="100"/>
      <c r="E82" s="101"/>
      <c r="F82" s="433"/>
    </row>
    <row r="83" spans="1:6" ht="13.5" hidden="1" thickBot="1">
      <c r="A83" s="446">
        <v>8250</v>
      </c>
      <c r="B83" s="447" t="s">
        <v>162</v>
      </c>
      <c r="C83" s="489" t="s">
        <v>159</v>
      </c>
      <c r="D83" s="448"/>
      <c r="E83" s="449"/>
      <c r="F83" s="450"/>
    </row>
    <row r="84" ht="12.75">
      <c r="C84" s="490"/>
    </row>
    <row r="85" ht="12.75">
      <c r="C85" s="490"/>
    </row>
    <row r="86" ht="12.75">
      <c r="C86" s="490"/>
    </row>
    <row r="87" ht="12.75">
      <c r="C87" s="490"/>
    </row>
    <row r="88" ht="12.75">
      <c r="C88" s="490"/>
    </row>
    <row r="89" ht="12.75">
      <c r="C89" s="490"/>
    </row>
    <row r="90" ht="12.75">
      <c r="C90" s="490"/>
    </row>
    <row r="91" ht="12.75">
      <c r="C91" s="490"/>
    </row>
    <row r="92" ht="12.75">
      <c r="C92" s="490"/>
    </row>
    <row r="93" ht="12.75">
      <c r="C93" s="490"/>
    </row>
    <row r="94" ht="12.75">
      <c r="C94" s="490"/>
    </row>
    <row r="95" ht="12.75">
      <c r="C95" s="490"/>
    </row>
    <row r="96" ht="12.75">
      <c r="C96" s="490"/>
    </row>
    <row r="97" ht="12.75">
      <c r="C97" s="490"/>
    </row>
    <row r="98" ht="12.75">
      <c r="C98" s="490"/>
    </row>
    <row r="99" ht="12.75">
      <c r="C99" s="490"/>
    </row>
    <row r="100" ht="12.75">
      <c r="C100" s="490"/>
    </row>
    <row r="101" ht="12.75">
      <c r="C101" s="490"/>
    </row>
    <row r="102" ht="12.75">
      <c r="C102" s="490"/>
    </row>
    <row r="103" ht="12.75">
      <c r="C103" s="490"/>
    </row>
    <row r="104" ht="12.75">
      <c r="C104" s="490"/>
    </row>
    <row r="105" ht="12.75">
      <c r="C105" s="490"/>
    </row>
    <row r="106" ht="12.75">
      <c r="C106" s="490"/>
    </row>
    <row r="107" ht="12.75">
      <c r="C107" s="490"/>
    </row>
    <row r="108" ht="12.75">
      <c r="C108" s="490"/>
    </row>
    <row r="109" ht="12.75">
      <c r="C109" s="490"/>
    </row>
    <row r="110" ht="12.75">
      <c r="C110" s="490"/>
    </row>
    <row r="111" ht="12.75">
      <c r="C111" s="490"/>
    </row>
    <row r="112" ht="12.75">
      <c r="C112" s="490"/>
    </row>
    <row r="113" ht="12.75">
      <c r="C113" s="490"/>
    </row>
    <row r="114" ht="12.75">
      <c r="C114" s="490"/>
    </row>
    <row r="115" ht="12.75">
      <c r="C115" s="490"/>
    </row>
    <row r="116" ht="12.75">
      <c r="C116" s="490"/>
    </row>
    <row r="117" ht="12.75">
      <c r="C117" s="490"/>
    </row>
    <row r="118" ht="12.75">
      <c r="C118" s="490"/>
    </row>
    <row r="119" ht="12.75">
      <c r="C119" s="490"/>
    </row>
    <row r="120" ht="12.75">
      <c r="C120" s="490"/>
    </row>
    <row r="121" ht="12.75">
      <c r="C121" s="490"/>
    </row>
    <row r="122" ht="12.75">
      <c r="C122" s="490"/>
    </row>
    <row r="123" ht="12.75">
      <c r="C123" s="490"/>
    </row>
    <row r="124" ht="12.75">
      <c r="C124" s="490"/>
    </row>
    <row r="125" ht="12.75">
      <c r="C125" s="490"/>
    </row>
    <row r="126" ht="12.75">
      <c r="C126" s="490"/>
    </row>
    <row r="127" ht="12.75">
      <c r="C127" s="490"/>
    </row>
    <row r="128" ht="12.75">
      <c r="C128" s="490"/>
    </row>
    <row r="129" ht="12.75">
      <c r="C129" s="490"/>
    </row>
    <row r="130" ht="12.75">
      <c r="C130" s="490"/>
    </row>
    <row r="131" ht="12.75">
      <c r="C131" s="490"/>
    </row>
    <row r="132" ht="12.75">
      <c r="C132" s="490"/>
    </row>
    <row r="133" ht="12.75">
      <c r="C133" s="490"/>
    </row>
    <row r="134" ht="12.75">
      <c r="C134" s="490"/>
    </row>
    <row r="135" ht="12.75">
      <c r="C135" s="490"/>
    </row>
    <row r="136" ht="12.75">
      <c r="C136" s="490"/>
    </row>
    <row r="137" ht="12.75">
      <c r="C137" s="490"/>
    </row>
    <row r="138" ht="12.75">
      <c r="C138" s="490"/>
    </row>
    <row r="139" ht="12.75">
      <c r="C139" s="490"/>
    </row>
    <row r="140" ht="12.75">
      <c r="C140" s="490"/>
    </row>
    <row r="141" ht="12.75">
      <c r="C141" s="490"/>
    </row>
    <row r="142" ht="12.75">
      <c r="C142" s="490"/>
    </row>
    <row r="143" ht="12.75">
      <c r="C143" s="490"/>
    </row>
    <row r="144" ht="12.75">
      <c r="C144" s="490"/>
    </row>
    <row r="145" ht="12.75">
      <c r="C145" s="490"/>
    </row>
    <row r="146" ht="12.75">
      <c r="C146" s="490"/>
    </row>
    <row r="147" ht="12.75">
      <c r="C147" s="490"/>
    </row>
    <row r="148" ht="12.75">
      <c r="C148" s="490"/>
    </row>
    <row r="149" ht="12.75">
      <c r="C149" s="490"/>
    </row>
    <row r="150" ht="12.75">
      <c r="C150" s="490"/>
    </row>
    <row r="151" ht="12.75">
      <c r="C151" s="490"/>
    </row>
    <row r="152" ht="12.75">
      <c r="C152" s="490"/>
    </row>
    <row r="153" ht="12.75">
      <c r="C153" s="490"/>
    </row>
    <row r="154" ht="12.75">
      <c r="C154" s="490"/>
    </row>
    <row r="155" ht="12.75">
      <c r="C155" s="490"/>
    </row>
    <row r="156" ht="12.75">
      <c r="C156" s="490"/>
    </row>
    <row r="157" ht="12.75">
      <c r="C157" s="490"/>
    </row>
    <row r="158" ht="12.75">
      <c r="C158" s="490"/>
    </row>
    <row r="159" ht="12.75">
      <c r="C159" s="490"/>
    </row>
    <row r="160" ht="12.75">
      <c r="C160" s="490"/>
    </row>
    <row r="161" ht="12.75">
      <c r="C161" s="490"/>
    </row>
    <row r="162" ht="12.75">
      <c r="C162" s="490"/>
    </row>
    <row r="163" ht="12.75">
      <c r="C163" s="490"/>
    </row>
    <row r="164" ht="12.75">
      <c r="C164" s="490"/>
    </row>
    <row r="165" ht="12.75">
      <c r="C165" s="490"/>
    </row>
    <row r="166" ht="12.75">
      <c r="C166" s="490"/>
    </row>
    <row r="167" ht="12.75">
      <c r="C167" s="490"/>
    </row>
    <row r="168" ht="12.75">
      <c r="C168" s="490"/>
    </row>
    <row r="169" ht="12.75">
      <c r="C169" s="490"/>
    </row>
    <row r="170" ht="12.75">
      <c r="C170" s="490"/>
    </row>
    <row r="171" ht="12.75">
      <c r="C171" s="490"/>
    </row>
    <row r="172" ht="12.75">
      <c r="C172" s="490"/>
    </row>
    <row r="173" ht="12.75">
      <c r="C173" s="490"/>
    </row>
    <row r="174" ht="12.75">
      <c r="C174" s="490"/>
    </row>
    <row r="175" ht="12.75">
      <c r="C175" s="490"/>
    </row>
    <row r="176" ht="12.75">
      <c r="C176" s="490"/>
    </row>
    <row r="177" ht="12.75">
      <c r="C177" s="490"/>
    </row>
    <row r="178" ht="12.75">
      <c r="C178" s="490"/>
    </row>
    <row r="179" ht="12.75">
      <c r="C179" s="490"/>
    </row>
    <row r="180" ht="12.75">
      <c r="C180" s="490"/>
    </row>
    <row r="181" ht="12.75">
      <c r="C181" s="490"/>
    </row>
    <row r="182" ht="12.75">
      <c r="C182" s="490"/>
    </row>
    <row r="183" ht="12.75">
      <c r="C183" s="490"/>
    </row>
    <row r="184" ht="12.75">
      <c r="C184" s="490"/>
    </row>
    <row r="185" ht="12.75">
      <c r="C185" s="490"/>
    </row>
    <row r="186" ht="12.75">
      <c r="C186" s="490"/>
    </row>
    <row r="187" ht="12.75">
      <c r="C187" s="490"/>
    </row>
    <row r="188" ht="12.75">
      <c r="C188" s="490"/>
    </row>
    <row r="189" ht="12.75">
      <c r="C189" s="490"/>
    </row>
    <row r="190" ht="12.75">
      <c r="C190" s="490"/>
    </row>
    <row r="191" ht="12.75">
      <c r="C191" s="490"/>
    </row>
    <row r="192" ht="12.75">
      <c r="C192" s="490"/>
    </row>
    <row r="193" ht="12.75">
      <c r="C193" s="490"/>
    </row>
    <row r="194" ht="12.75">
      <c r="C194" s="490"/>
    </row>
    <row r="195" ht="12.75">
      <c r="C195" s="490"/>
    </row>
    <row r="196" ht="12.75">
      <c r="C196" s="490"/>
    </row>
    <row r="197" ht="12.75">
      <c r="C197" s="490"/>
    </row>
    <row r="198" ht="12.75">
      <c r="C198" s="490"/>
    </row>
    <row r="199" ht="12.75">
      <c r="C199" s="490"/>
    </row>
    <row r="200" ht="12.75">
      <c r="C200" s="490"/>
    </row>
    <row r="201" ht="12.75">
      <c r="C201" s="490"/>
    </row>
    <row r="202" ht="12.75">
      <c r="C202" s="490"/>
    </row>
    <row r="203" ht="12.75">
      <c r="C203" s="490"/>
    </row>
    <row r="204" ht="12.75">
      <c r="C204" s="490"/>
    </row>
    <row r="205" ht="12.75">
      <c r="C205" s="490"/>
    </row>
    <row r="206" ht="12.75">
      <c r="C206" s="490"/>
    </row>
    <row r="207" ht="12.75">
      <c r="C207" s="490"/>
    </row>
    <row r="208" ht="12.75">
      <c r="C208" s="490"/>
    </row>
    <row r="209" ht="12.75">
      <c r="C209" s="490"/>
    </row>
    <row r="210" ht="12.75">
      <c r="C210" s="490"/>
    </row>
    <row r="211" ht="12.75">
      <c r="C211" s="490"/>
    </row>
    <row r="212" ht="12.75">
      <c r="C212" s="490"/>
    </row>
    <row r="213" ht="12.75">
      <c r="C213" s="490"/>
    </row>
    <row r="214" ht="12.75">
      <c r="C214" s="490"/>
    </row>
    <row r="215" ht="12.75">
      <c r="C215" s="490"/>
    </row>
    <row r="216" ht="12.75">
      <c r="C216" s="490"/>
    </row>
    <row r="217" ht="12.75">
      <c r="C217" s="490"/>
    </row>
    <row r="218" ht="12.75">
      <c r="C218" s="490"/>
    </row>
    <row r="219" ht="12.75">
      <c r="C219" s="490"/>
    </row>
    <row r="220" ht="12.75">
      <c r="C220" s="490"/>
    </row>
    <row r="221" ht="12.75">
      <c r="C221" s="490"/>
    </row>
    <row r="222" ht="12.75">
      <c r="C222" s="490"/>
    </row>
    <row r="223" ht="12.75">
      <c r="C223" s="490"/>
    </row>
    <row r="224" ht="12.75">
      <c r="C224" s="490"/>
    </row>
    <row r="225" ht="12.75">
      <c r="C225" s="490"/>
    </row>
    <row r="226" ht="12.75">
      <c r="C226" s="490"/>
    </row>
    <row r="227" ht="12.75">
      <c r="C227" s="490"/>
    </row>
    <row r="228" ht="12.75">
      <c r="C228" s="490"/>
    </row>
    <row r="229" ht="12.75">
      <c r="C229" s="490"/>
    </row>
    <row r="230" ht="12.75">
      <c r="C230" s="490"/>
    </row>
    <row r="231" ht="12.75">
      <c r="C231" s="490"/>
    </row>
    <row r="232" ht="12.75">
      <c r="C232" s="490"/>
    </row>
    <row r="233" ht="12.75">
      <c r="C233" s="490"/>
    </row>
    <row r="234" ht="12.75">
      <c r="C234" s="490"/>
    </row>
    <row r="235" ht="12.75">
      <c r="C235" s="490"/>
    </row>
    <row r="236" ht="12.75">
      <c r="C236" s="490"/>
    </row>
    <row r="237" ht="12.75">
      <c r="C237" s="490"/>
    </row>
    <row r="238" ht="12.75">
      <c r="C238" s="490"/>
    </row>
    <row r="239" ht="12.75">
      <c r="C239" s="490"/>
    </row>
    <row r="240" ht="12.75">
      <c r="C240" s="490"/>
    </row>
    <row r="241" ht="12.75">
      <c r="C241" s="490"/>
    </row>
    <row r="242" ht="12.75">
      <c r="C242" s="490"/>
    </row>
    <row r="243" ht="12.75">
      <c r="C243" s="490"/>
    </row>
    <row r="244" ht="12.75">
      <c r="C244" s="490"/>
    </row>
    <row r="245" ht="12.75">
      <c r="C245" s="490"/>
    </row>
    <row r="246" ht="12.75">
      <c r="C246" s="490"/>
    </row>
    <row r="247" ht="12.75">
      <c r="C247" s="490"/>
    </row>
    <row r="248" ht="12.75">
      <c r="C248" s="490"/>
    </row>
    <row r="249" ht="12.75">
      <c r="C249" s="490"/>
    </row>
    <row r="250" ht="12.75">
      <c r="C250" s="490"/>
    </row>
  </sheetData>
  <sheetProtection/>
  <mergeCells count="3">
    <mergeCell ref="D6:D7"/>
    <mergeCell ref="A1:F1"/>
    <mergeCell ref="A3:F3"/>
  </mergeCells>
  <printOptions/>
  <pageMargins left="0.76" right="0" top="0" bottom="0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3"/>
  <sheetViews>
    <sheetView tabSelected="1" zoomScalePageLayoutView="0" workbookViewId="0" topLeftCell="A589">
      <selection activeCell="M647" sqref="M647"/>
    </sheetView>
  </sheetViews>
  <sheetFormatPr defaultColWidth="9.140625" defaultRowHeight="12.75"/>
  <cols>
    <col min="1" max="1" width="4.57421875" style="281" customWidth="1"/>
    <col min="2" max="2" width="5.421875" style="407" customWidth="1"/>
    <col min="3" max="3" width="3.421875" style="408" customWidth="1"/>
    <col min="4" max="4" width="3.7109375" style="409" customWidth="1"/>
    <col min="5" max="5" width="49.8515625" style="410" customWidth="1"/>
    <col min="6" max="6" width="47.57421875" style="285" hidden="1" customWidth="1"/>
    <col min="7" max="7" width="13.57421875" style="280" customWidth="1"/>
    <col min="8" max="8" width="12.00390625" style="280" customWidth="1"/>
    <col min="9" max="9" width="12.57421875" style="280" customWidth="1"/>
    <col min="10" max="10" width="11.7109375" style="280" customWidth="1"/>
    <col min="11" max="11" width="14.28125" style="280" bestFit="1" customWidth="1"/>
    <col min="12" max="12" width="13.28125" style="280" customWidth="1"/>
    <col min="13" max="16384" width="9.140625" style="280" customWidth="1"/>
  </cols>
  <sheetData>
    <row r="1" spans="1:9" ht="18">
      <c r="A1" s="819" t="s">
        <v>936</v>
      </c>
      <c r="B1" s="819"/>
      <c r="C1" s="819"/>
      <c r="D1" s="819"/>
      <c r="E1" s="819"/>
      <c r="F1" s="819"/>
      <c r="G1" s="819"/>
      <c r="H1" s="819"/>
      <c r="I1" s="819"/>
    </row>
    <row r="2" spans="1:9" ht="37.5" customHeight="1">
      <c r="A2" s="820" t="s">
        <v>937</v>
      </c>
      <c r="B2" s="820"/>
      <c r="C2" s="820"/>
      <c r="D2" s="820"/>
      <c r="E2" s="820"/>
      <c r="F2" s="820"/>
      <c r="G2" s="820"/>
      <c r="H2" s="820"/>
      <c r="I2" s="820"/>
    </row>
    <row r="3" spans="2:9" ht="16.5" thickBot="1">
      <c r="B3" s="282"/>
      <c r="C3" s="283"/>
      <c r="D3" s="283"/>
      <c r="E3" s="284"/>
      <c r="H3" s="821" t="s">
        <v>377</v>
      </c>
      <c r="I3" s="821"/>
    </row>
    <row r="4" spans="1:9" ht="15.75" customHeight="1" thickBot="1">
      <c r="A4" s="822" t="s">
        <v>378</v>
      </c>
      <c r="B4" s="824" t="s">
        <v>379</v>
      </c>
      <c r="C4" s="826" t="s">
        <v>380</v>
      </c>
      <c r="D4" s="842" t="s">
        <v>381</v>
      </c>
      <c r="E4" s="811" t="s">
        <v>165</v>
      </c>
      <c r="F4" s="839" t="s">
        <v>394</v>
      </c>
      <c r="G4" s="815" t="s">
        <v>395</v>
      </c>
      <c r="H4" s="841" t="s">
        <v>396</v>
      </c>
      <c r="I4" s="818"/>
    </row>
    <row r="5" spans="1:11" ht="50.25" customHeight="1" thickBot="1">
      <c r="A5" s="823"/>
      <c r="B5" s="825"/>
      <c r="C5" s="827"/>
      <c r="D5" s="843"/>
      <c r="E5" s="812"/>
      <c r="F5" s="840"/>
      <c r="G5" s="816"/>
      <c r="H5" s="287" t="s">
        <v>397</v>
      </c>
      <c r="I5" s="287" t="s">
        <v>398</v>
      </c>
      <c r="K5" s="304"/>
    </row>
    <row r="6" spans="1:9" ht="16.5" thickBot="1">
      <c r="A6" s="288">
        <v>1</v>
      </c>
      <c r="B6" s="289">
        <v>2</v>
      </c>
      <c r="C6" s="289">
        <v>3</v>
      </c>
      <c r="D6" s="290">
        <v>4</v>
      </c>
      <c r="E6" s="291">
        <v>5</v>
      </c>
      <c r="F6" s="292"/>
      <c r="G6" s="291">
        <v>6</v>
      </c>
      <c r="H6" s="291">
        <v>7</v>
      </c>
      <c r="I6" s="291">
        <v>8</v>
      </c>
    </row>
    <row r="7" spans="1:12" ht="37.5" thickBot="1">
      <c r="A7" s="295">
        <v>2000</v>
      </c>
      <c r="B7" s="296" t="s">
        <v>399</v>
      </c>
      <c r="C7" s="297" t="s">
        <v>189</v>
      </c>
      <c r="D7" s="492" t="s">
        <v>189</v>
      </c>
      <c r="E7" s="299" t="s">
        <v>916</v>
      </c>
      <c r="F7" s="300"/>
      <c r="G7" s="493">
        <f>H7+I7</f>
        <v>445923</v>
      </c>
      <c r="H7" s="493">
        <f>H8+H354+H426+H470+H547+H640+H718+H778+H233</f>
        <v>445923</v>
      </c>
      <c r="I7" s="494">
        <f>+I8+I233+I426+I640</f>
        <v>0</v>
      </c>
      <c r="K7" s="304"/>
      <c r="L7" s="304"/>
    </row>
    <row r="8" spans="1:12" ht="49.5">
      <c r="A8" s="305">
        <v>2100</v>
      </c>
      <c r="B8" s="306" t="s">
        <v>400</v>
      </c>
      <c r="C8" s="495">
        <v>0</v>
      </c>
      <c r="D8" s="496">
        <v>0</v>
      </c>
      <c r="E8" s="309" t="s">
        <v>917</v>
      </c>
      <c r="F8" s="310" t="s">
        <v>402</v>
      </c>
      <c r="G8" s="311">
        <f>H8+I8</f>
        <v>148663.6</v>
      </c>
      <c r="H8" s="311">
        <f>H10+H74</f>
        <v>146663.6</v>
      </c>
      <c r="I8" s="497">
        <f>I10+I74</f>
        <v>2000</v>
      </c>
      <c r="K8" s="667"/>
      <c r="L8" s="304"/>
    </row>
    <row r="9" spans="1:9" ht="15.75">
      <c r="A9" s="314"/>
      <c r="B9" s="306"/>
      <c r="C9" s="495"/>
      <c r="D9" s="496"/>
      <c r="E9" s="315" t="s">
        <v>182</v>
      </c>
      <c r="F9" s="316"/>
      <c r="G9" s="498"/>
      <c r="H9" s="498"/>
      <c r="I9" s="499"/>
    </row>
    <row r="10" spans="1:12" ht="48">
      <c r="A10" s="320">
        <v>2110</v>
      </c>
      <c r="B10" s="306" t="s">
        <v>400</v>
      </c>
      <c r="C10" s="500">
        <v>1</v>
      </c>
      <c r="D10" s="501">
        <v>0</v>
      </c>
      <c r="E10" s="323" t="s">
        <v>404</v>
      </c>
      <c r="F10" s="324" t="s">
        <v>405</v>
      </c>
      <c r="G10" s="376">
        <f>H10+I10</f>
        <v>142751</v>
      </c>
      <c r="H10" s="376">
        <f>H12+H38</f>
        <v>140751</v>
      </c>
      <c r="I10" s="502">
        <f>I12</f>
        <v>2000</v>
      </c>
      <c r="L10" s="304"/>
    </row>
    <row r="11" spans="1:9" ht="15.75">
      <c r="A11" s="320"/>
      <c r="B11" s="306"/>
      <c r="C11" s="500"/>
      <c r="D11" s="501"/>
      <c r="E11" s="315" t="s">
        <v>208</v>
      </c>
      <c r="F11" s="324"/>
      <c r="G11" s="380"/>
      <c r="H11" s="380"/>
      <c r="I11" s="503"/>
    </row>
    <row r="12" spans="1:9" ht="24">
      <c r="A12" s="320">
        <v>2111</v>
      </c>
      <c r="B12" s="331" t="s">
        <v>400</v>
      </c>
      <c r="C12" s="504">
        <v>1</v>
      </c>
      <c r="D12" s="505">
        <v>1</v>
      </c>
      <c r="E12" s="315" t="s">
        <v>406</v>
      </c>
      <c r="F12" s="334" t="s">
        <v>407</v>
      </c>
      <c r="G12" s="335">
        <f>H12+I12</f>
        <v>142751</v>
      </c>
      <c r="H12" s="335">
        <f>H13+H14+H15+H16+H17+H18+H19+H20+H21+H22+H24+H25+H26+H27+H28+H29+H30+H31+H32+H33+H36+H34+H23</f>
        <v>140751</v>
      </c>
      <c r="I12" s="506">
        <f>I36+I37+I35</f>
        <v>2000</v>
      </c>
    </row>
    <row r="13" spans="1:9" ht="24">
      <c r="A13" s="320"/>
      <c r="B13" s="331"/>
      <c r="C13" s="504"/>
      <c r="D13" s="505"/>
      <c r="E13" s="37" t="s">
        <v>778</v>
      </c>
      <c r="F13" s="334"/>
      <c r="G13" s="376">
        <f aca="true" t="shared" si="0" ref="G13:G29">H13</f>
        <v>113000</v>
      </c>
      <c r="H13" s="376">
        <f>94000+19000</f>
        <v>113000</v>
      </c>
      <c r="I13" s="507"/>
    </row>
    <row r="14" spans="1:9" ht="24">
      <c r="A14" s="320"/>
      <c r="B14" s="331"/>
      <c r="C14" s="504"/>
      <c r="D14" s="505"/>
      <c r="E14" s="37" t="s">
        <v>780</v>
      </c>
      <c r="F14" s="334"/>
      <c r="G14" s="376">
        <f t="shared" si="0"/>
        <v>9000</v>
      </c>
      <c r="H14" s="376">
        <v>9000</v>
      </c>
      <c r="I14" s="507"/>
    </row>
    <row r="15" spans="1:9" ht="16.5" hidden="1" thickBot="1">
      <c r="A15" s="320"/>
      <c r="B15" s="331"/>
      <c r="C15" s="504"/>
      <c r="D15" s="505"/>
      <c r="E15" s="59" t="s">
        <v>786</v>
      </c>
      <c r="F15" s="334"/>
      <c r="G15" s="376">
        <f t="shared" si="0"/>
        <v>0</v>
      </c>
      <c r="H15" s="376"/>
      <c r="I15" s="507"/>
    </row>
    <row r="16" spans="1:9" ht="15.75">
      <c r="A16" s="320"/>
      <c r="B16" s="331"/>
      <c r="C16" s="504"/>
      <c r="D16" s="505"/>
      <c r="E16" s="43" t="s">
        <v>872</v>
      </c>
      <c r="F16" s="334"/>
      <c r="G16" s="376">
        <f t="shared" si="0"/>
        <v>3500</v>
      </c>
      <c r="H16" s="376">
        <v>3500</v>
      </c>
      <c r="I16" s="507"/>
    </row>
    <row r="17" spans="1:9" ht="15.75">
      <c r="A17" s="320"/>
      <c r="B17" s="331"/>
      <c r="C17" s="504"/>
      <c r="D17" s="505"/>
      <c r="E17" s="37" t="s">
        <v>791</v>
      </c>
      <c r="F17" s="334"/>
      <c r="G17" s="508">
        <f t="shared" si="0"/>
        <v>178</v>
      </c>
      <c r="H17" s="508">
        <f>172+6</f>
        <v>178</v>
      </c>
      <c r="I17" s="507"/>
    </row>
    <row r="18" spans="1:9" ht="15.75">
      <c r="A18" s="320"/>
      <c r="B18" s="331"/>
      <c r="C18" s="504"/>
      <c r="D18" s="505"/>
      <c r="E18" s="37" t="s">
        <v>793</v>
      </c>
      <c r="F18" s="334"/>
      <c r="G18" s="732">
        <f t="shared" si="0"/>
        <v>1000</v>
      </c>
      <c r="H18" s="732">
        <v>1000</v>
      </c>
      <c r="I18" s="507"/>
    </row>
    <row r="19" spans="1:9" ht="15.75">
      <c r="A19" s="320"/>
      <c r="B19" s="331"/>
      <c r="C19" s="504"/>
      <c r="D19" s="505"/>
      <c r="E19" s="37" t="s">
        <v>795</v>
      </c>
      <c r="F19" s="334"/>
      <c r="G19" s="378">
        <f t="shared" si="0"/>
        <v>113</v>
      </c>
      <c r="H19" s="378">
        <v>113</v>
      </c>
      <c r="I19" s="507"/>
    </row>
    <row r="20" spans="1:9" ht="15.75">
      <c r="A20" s="320"/>
      <c r="B20" s="331"/>
      <c r="C20" s="504"/>
      <c r="D20" s="505"/>
      <c r="E20" s="37" t="s">
        <v>801</v>
      </c>
      <c r="F20" s="334"/>
      <c r="G20" s="376">
        <f t="shared" si="0"/>
        <v>1500</v>
      </c>
      <c r="H20" s="376">
        <v>1500</v>
      </c>
      <c r="I20" s="507"/>
    </row>
    <row r="21" spans="1:9" ht="15.75">
      <c r="A21" s="320"/>
      <c r="B21" s="331"/>
      <c r="C21" s="504"/>
      <c r="D21" s="505"/>
      <c r="E21" s="37" t="s">
        <v>802</v>
      </c>
      <c r="F21" s="334"/>
      <c r="G21" s="376">
        <f t="shared" si="0"/>
        <v>1000</v>
      </c>
      <c r="H21" s="376">
        <v>1000</v>
      </c>
      <c r="I21" s="507"/>
    </row>
    <row r="22" spans="1:9" ht="15.75">
      <c r="A22" s="320"/>
      <c r="B22" s="331"/>
      <c r="C22" s="504"/>
      <c r="D22" s="505"/>
      <c r="E22" s="37" t="s">
        <v>808</v>
      </c>
      <c r="F22" s="334"/>
      <c r="G22" s="376">
        <f t="shared" si="0"/>
        <v>200</v>
      </c>
      <c r="H22" s="376">
        <v>200</v>
      </c>
      <c r="I22" s="507"/>
    </row>
    <row r="23" spans="1:9" ht="24">
      <c r="A23" s="320"/>
      <c r="B23" s="331"/>
      <c r="C23" s="504"/>
      <c r="D23" s="505"/>
      <c r="E23" s="37" t="s">
        <v>951</v>
      </c>
      <c r="F23" s="334"/>
      <c r="G23" s="376">
        <f t="shared" si="0"/>
        <v>600</v>
      </c>
      <c r="H23" s="376">
        <v>600</v>
      </c>
      <c r="I23" s="507"/>
    </row>
    <row r="24" spans="1:9" ht="15.75">
      <c r="A24" s="320"/>
      <c r="B24" s="331"/>
      <c r="C24" s="504"/>
      <c r="D24" s="505"/>
      <c r="E24" s="37" t="s">
        <v>962</v>
      </c>
      <c r="F24" s="334"/>
      <c r="G24" s="376">
        <f t="shared" si="0"/>
        <v>400</v>
      </c>
      <c r="H24" s="376">
        <v>400</v>
      </c>
      <c r="I24" s="507"/>
    </row>
    <row r="25" spans="1:9" ht="15.75">
      <c r="A25" s="320"/>
      <c r="B25" s="331"/>
      <c r="C25" s="504"/>
      <c r="D25" s="505"/>
      <c r="E25" s="37" t="s">
        <v>817</v>
      </c>
      <c r="F25" s="334"/>
      <c r="G25" s="376">
        <f t="shared" si="0"/>
        <v>1200</v>
      </c>
      <c r="H25" s="376">
        <f>1000+200</f>
        <v>1200</v>
      </c>
      <c r="I25" s="507"/>
    </row>
    <row r="26" spans="1:9" ht="16.5" thickBot="1">
      <c r="A26" s="320"/>
      <c r="B26" s="331"/>
      <c r="C26" s="504"/>
      <c r="D26" s="505"/>
      <c r="E26" s="59" t="s">
        <v>819</v>
      </c>
      <c r="F26" s="334"/>
      <c r="G26" s="376">
        <f t="shared" si="0"/>
        <v>360</v>
      </c>
      <c r="H26" s="376">
        <v>360</v>
      </c>
      <c r="I26" s="507"/>
    </row>
    <row r="27" spans="1:9" ht="15.75">
      <c r="A27" s="320"/>
      <c r="B27" s="331"/>
      <c r="C27" s="504"/>
      <c r="D27" s="505"/>
      <c r="E27" s="37" t="s">
        <v>821</v>
      </c>
      <c r="F27" s="334"/>
      <c r="G27" s="376">
        <f t="shared" si="0"/>
        <v>200</v>
      </c>
      <c r="H27" s="376">
        <v>200</v>
      </c>
      <c r="I27" s="507"/>
    </row>
    <row r="28" spans="1:9" ht="24.75" thickBot="1">
      <c r="A28" s="320"/>
      <c r="B28" s="331"/>
      <c r="C28" s="504"/>
      <c r="D28" s="505"/>
      <c r="E28" s="59" t="s">
        <v>825</v>
      </c>
      <c r="F28" s="334"/>
      <c r="G28" s="335">
        <f t="shared" si="0"/>
        <v>700</v>
      </c>
      <c r="H28" s="335">
        <f>1000-300</f>
        <v>700</v>
      </c>
      <c r="I28" s="507"/>
    </row>
    <row r="29" spans="1:9" ht="15.75">
      <c r="A29" s="320"/>
      <c r="B29" s="331"/>
      <c r="C29" s="504"/>
      <c r="D29" s="505"/>
      <c r="E29" s="37" t="s">
        <v>827</v>
      </c>
      <c r="F29" s="334"/>
      <c r="G29" s="376">
        <f t="shared" si="0"/>
        <v>800</v>
      </c>
      <c r="H29" s="376">
        <f>700+100</f>
        <v>800</v>
      </c>
      <c r="I29" s="507"/>
    </row>
    <row r="30" spans="1:9" ht="15.75">
      <c r="A30" s="320"/>
      <c r="B30" s="331"/>
      <c r="C30" s="504"/>
      <c r="D30" s="505"/>
      <c r="E30" s="93" t="s">
        <v>833</v>
      </c>
      <c r="F30" s="334"/>
      <c r="G30" s="335">
        <f>H30</f>
        <v>5850</v>
      </c>
      <c r="H30" s="335">
        <v>5850</v>
      </c>
      <c r="I30" s="507"/>
    </row>
    <row r="31" spans="1:9" ht="15.75">
      <c r="A31" s="320"/>
      <c r="B31" s="331"/>
      <c r="C31" s="504"/>
      <c r="D31" s="505"/>
      <c r="E31" s="93" t="s">
        <v>839</v>
      </c>
      <c r="F31" s="334"/>
      <c r="G31" s="376">
        <f>H31</f>
        <v>500</v>
      </c>
      <c r="H31" s="376">
        <v>500</v>
      </c>
      <c r="I31" s="507"/>
    </row>
    <row r="32" spans="1:9" ht="15.75">
      <c r="A32" s="320"/>
      <c r="B32" s="332"/>
      <c r="C32" s="504"/>
      <c r="D32" s="505"/>
      <c r="E32" s="93" t="s">
        <v>841</v>
      </c>
      <c r="F32" s="334"/>
      <c r="G32" s="376">
        <f>H32</f>
        <v>500</v>
      </c>
      <c r="H32" s="376">
        <v>500</v>
      </c>
      <c r="I32" s="507"/>
    </row>
    <row r="33" spans="1:9" ht="15.75" hidden="1">
      <c r="A33" s="320"/>
      <c r="B33" s="332"/>
      <c r="C33" s="504"/>
      <c r="D33" s="505"/>
      <c r="E33" s="93" t="s">
        <v>48</v>
      </c>
      <c r="F33" s="334"/>
      <c r="G33" s="378"/>
      <c r="H33" s="376"/>
      <c r="I33" s="507"/>
    </row>
    <row r="34" spans="1:9" ht="15.75">
      <c r="A34" s="320"/>
      <c r="B34" s="332"/>
      <c r="C34" s="504"/>
      <c r="D34" s="505"/>
      <c r="E34" s="509" t="s">
        <v>49</v>
      </c>
      <c r="F34" s="334"/>
      <c r="G34" s="376">
        <f>H34</f>
        <v>150</v>
      </c>
      <c r="H34" s="376">
        <f>100+50</f>
        <v>150</v>
      </c>
      <c r="I34" s="507"/>
    </row>
    <row r="35" spans="1:9" s="642" customFormat="1" ht="18" customHeight="1" hidden="1">
      <c r="A35" s="635"/>
      <c r="B35" s="636"/>
      <c r="C35" s="637"/>
      <c r="D35" s="638"/>
      <c r="E35" s="639" t="s">
        <v>952</v>
      </c>
      <c r="F35" s="640"/>
      <c r="G35" s="644">
        <f>I35</f>
        <v>0</v>
      </c>
      <c r="H35" s="641"/>
      <c r="I35" s="643"/>
    </row>
    <row r="36" spans="1:9" ht="15.75">
      <c r="A36" s="320"/>
      <c r="B36" s="332"/>
      <c r="C36" s="504"/>
      <c r="D36" s="505"/>
      <c r="E36" s="93" t="s">
        <v>73</v>
      </c>
      <c r="F36" s="334"/>
      <c r="G36" s="335">
        <f>I36</f>
        <v>2000</v>
      </c>
      <c r="H36" s="335"/>
      <c r="I36" s="510">
        <v>2000</v>
      </c>
    </row>
    <row r="37" spans="1:9" ht="15.75" hidden="1">
      <c r="A37" s="320"/>
      <c r="B37" s="332"/>
      <c r="C37" s="504"/>
      <c r="D37" s="505"/>
      <c r="E37" s="93" t="s">
        <v>75</v>
      </c>
      <c r="F37" s="334"/>
      <c r="G37" s="335">
        <f>I37</f>
        <v>0</v>
      </c>
      <c r="H37" s="335"/>
      <c r="I37" s="510"/>
    </row>
    <row r="38" spans="1:9" ht="24" hidden="1">
      <c r="A38" s="320"/>
      <c r="B38" s="332" t="s">
        <v>400</v>
      </c>
      <c r="C38" s="504">
        <v>1</v>
      </c>
      <c r="D38" s="505">
        <v>1</v>
      </c>
      <c r="E38" s="315" t="s">
        <v>938</v>
      </c>
      <c r="F38" s="334" t="s">
        <v>407</v>
      </c>
      <c r="G38" s="376">
        <f>H38+I38</f>
        <v>0</v>
      </c>
      <c r="H38" s="376">
        <f>H39+H40+H41+H42+H43+H44+H47+H48+H49+H50+H51+H52+H45+H46</f>
        <v>0</v>
      </c>
      <c r="I38" s="506"/>
    </row>
    <row r="39" spans="1:9" ht="24" hidden="1">
      <c r="A39" s="320"/>
      <c r="B39" s="331"/>
      <c r="C39" s="504"/>
      <c r="D39" s="505"/>
      <c r="E39" s="37" t="s">
        <v>778</v>
      </c>
      <c r="F39" s="334"/>
      <c r="G39" s="376">
        <f aca="true" t="shared" si="1" ref="G39:G52">H39</f>
        <v>0</v>
      </c>
      <c r="H39" s="376"/>
      <c r="I39" s="506"/>
    </row>
    <row r="40" spans="1:9" ht="24" hidden="1">
      <c r="A40" s="320"/>
      <c r="B40" s="332"/>
      <c r="C40" s="504"/>
      <c r="D40" s="505"/>
      <c r="E40" s="37" t="s">
        <v>780</v>
      </c>
      <c r="F40" s="334"/>
      <c r="G40" s="376">
        <f t="shared" si="1"/>
        <v>0</v>
      </c>
      <c r="H40" s="376"/>
      <c r="I40" s="506"/>
    </row>
    <row r="41" spans="1:9" ht="15.75" hidden="1">
      <c r="A41" s="383"/>
      <c r="B41" s="384"/>
      <c r="C41" s="511"/>
      <c r="D41" s="512"/>
      <c r="E41" s="513" t="s">
        <v>786</v>
      </c>
      <c r="F41" s="514"/>
      <c r="G41" s="395">
        <f t="shared" si="1"/>
        <v>0</v>
      </c>
      <c r="H41" s="395"/>
      <c r="I41" s="515"/>
    </row>
    <row r="42" spans="1:9" ht="15.75" hidden="1">
      <c r="A42" s="516"/>
      <c r="B42" s="517"/>
      <c r="C42" s="518"/>
      <c r="D42" s="519"/>
      <c r="E42" s="520" t="s">
        <v>872</v>
      </c>
      <c r="F42" s="521"/>
      <c r="G42" s="522">
        <f t="shared" si="1"/>
        <v>0</v>
      </c>
      <c r="H42" s="522"/>
      <c r="I42" s="523"/>
    </row>
    <row r="43" spans="1:9" ht="15.75" hidden="1">
      <c r="A43" s="320"/>
      <c r="B43" s="332"/>
      <c r="C43" s="504"/>
      <c r="D43" s="505"/>
      <c r="E43" s="37" t="s">
        <v>791</v>
      </c>
      <c r="F43" s="334"/>
      <c r="G43" s="376">
        <f t="shared" si="1"/>
        <v>0</v>
      </c>
      <c r="H43" s="376"/>
      <c r="I43" s="506"/>
    </row>
    <row r="44" spans="1:9" ht="16.5" hidden="1" thickBot="1">
      <c r="A44" s="401"/>
      <c r="B44" s="524"/>
      <c r="C44" s="525"/>
      <c r="D44" s="526"/>
      <c r="E44" s="59" t="s">
        <v>793</v>
      </c>
      <c r="F44" s="527"/>
      <c r="G44" s="400">
        <f t="shared" si="1"/>
        <v>0</v>
      </c>
      <c r="H44" s="400"/>
      <c r="I44" s="528"/>
    </row>
    <row r="45" spans="1:9" ht="15.75" hidden="1">
      <c r="A45" s="320"/>
      <c r="B45" s="331"/>
      <c r="C45" s="504"/>
      <c r="D45" s="505"/>
      <c r="E45" s="37" t="s">
        <v>795</v>
      </c>
      <c r="F45" s="334"/>
      <c r="G45" s="378">
        <f t="shared" si="1"/>
        <v>0</v>
      </c>
      <c r="H45" s="378"/>
      <c r="I45" s="507"/>
    </row>
    <row r="46" spans="1:9" ht="15.75" hidden="1">
      <c r="A46" s="320"/>
      <c r="B46" s="331"/>
      <c r="C46" s="504"/>
      <c r="D46" s="505"/>
      <c r="E46" s="37" t="s">
        <v>795</v>
      </c>
      <c r="F46" s="334"/>
      <c r="G46" s="378">
        <f t="shared" si="1"/>
        <v>0</v>
      </c>
      <c r="H46" s="378"/>
      <c r="I46" s="507"/>
    </row>
    <row r="47" spans="1:9" ht="15.75" hidden="1">
      <c r="A47" s="314"/>
      <c r="B47" s="331"/>
      <c r="C47" s="529"/>
      <c r="D47" s="530"/>
      <c r="E47" s="86" t="s">
        <v>801</v>
      </c>
      <c r="F47" s="531"/>
      <c r="G47" s="497">
        <f t="shared" si="1"/>
        <v>0</v>
      </c>
      <c r="H47" s="497"/>
      <c r="I47" s="532"/>
    </row>
    <row r="48" spans="1:9" ht="15.75" hidden="1">
      <c r="A48" s="320"/>
      <c r="B48" s="331"/>
      <c r="C48" s="504"/>
      <c r="D48" s="505"/>
      <c r="E48" s="37" t="s">
        <v>812</v>
      </c>
      <c r="F48" s="334"/>
      <c r="G48" s="376">
        <f t="shared" si="1"/>
        <v>0</v>
      </c>
      <c r="H48" s="376"/>
      <c r="I48" s="506"/>
    </row>
    <row r="49" spans="1:9" ht="15.75" hidden="1">
      <c r="A49" s="320"/>
      <c r="B49" s="331"/>
      <c r="C49" s="504"/>
      <c r="D49" s="505"/>
      <c r="E49" s="37" t="s">
        <v>817</v>
      </c>
      <c r="F49" s="334"/>
      <c r="G49" s="376">
        <f t="shared" si="1"/>
        <v>0</v>
      </c>
      <c r="H49" s="376"/>
      <c r="I49" s="506"/>
    </row>
    <row r="50" spans="1:9" ht="24" hidden="1">
      <c r="A50" s="320"/>
      <c r="B50" s="331"/>
      <c r="C50" s="504"/>
      <c r="D50" s="505"/>
      <c r="E50" s="513" t="s">
        <v>825</v>
      </c>
      <c r="F50" s="334"/>
      <c r="G50" s="376">
        <f t="shared" si="1"/>
        <v>0</v>
      </c>
      <c r="H50" s="376"/>
      <c r="I50" s="506"/>
    </row>
    <row r="51" spans="1:9" ht="15.75" hidden="1">
      <c r="A51" s="320"/>
      <c r="B51" s="331"/>
      <c r="C51" s="504"/>
      <c r="D51" s="505"/>
      <c r="E51" s="37" t="s">
        <v>827</v>
      </c>
      <c r="F51" s="334"/>
      <c r="G51" s="376">
        <f t="shared" si="1"/>
        <v>0</v>
      </c>
      <c r="H51" s="376"/>
      <c r="I51" s="506"/>
    </row>
    <row r="52" spans="1:9" ht="15.75" hidden="1">
      <c r="A52" s="320"/>
      <c r="B52" s="331"/>
      <c r="C52" s="504"/>
      <c r="D52" s="505"/>
      <c r="E52" s="93" t="s">
        <v>839</v>
      </c>
      <c r="F52" s="334"/>
      <c r="G52" s="376">
        <f t="shared" si="1"/>
        <v>0</v>
      </c>
      <c r="H52" s="376"/>
      <c r="I52" s="506"/>
    </row>
    <row r="53" spans="1:9" ht="15" customHeight="1" hidden="1">
      <c r="A53" s="320"/>
      <c r="B53" s="332"/>
      <c r="C53" s="504"/>
      <c r="D53" s="505"/>
      <c r="E53" s="93"/>
      <c r="F53" s="334"/>
      <c r="G53" s="378"/>
      <c r="H53" s="376"/>
      <c r="I53" s="507"/>
    </row>
    <row r="54" spans="1:9" ht="15" customHeight="1" hidden="1">
      <c r="A54" s="320"/>
      <c r="B54" s="332"/>
      <c r="C54" s="504"/>
      <c r="D54" s="505"/>
      <c r="E54" s="37"/>
      <c r="F54" s="334"/>
      <c r="G54" s="378"/>
      <c r="H54" s="378"/>
      <c r="I54" s="507"/>
    </row>
    <row r="55" spans="1:9" ht="15" customHeight="1" hidden="1">
      <c r="A55" s="320">
        <v>2112</v>
      </c>
      <c r="B55" s="332" t="s">
        <v>400</v>
      </c>
      <c r="C55" s="504">
        <v>1</v>
      </c>
      <c r="D55" s="505">
        <v>2</v>
      </c>
      <c r="E55" s="315" t="s">
        <v>409</v>
      </c>
      <c r="F55" s="334" t="s">
        <v>410</v>
      </c>
      <c r="G55" s="378"/>
      <c r="H55" s="378"/>
      <c r="I55" s="507"/>
    </row>
    <row r="56" spans="1:9" ht="36" customHeight="1" hidden="1">
      <c r="A56" s="320"/>
      <c r="B56" s="332"/>
      <c r="C56" s="504"/>
      <c r="D56" s="505"/>
      <c r="E56" s="315" t="s">
        <v>166</v>
      </c>
      <c r="F56" s="334"/>
      <c r="G56" s="378"/>
      <c r="H56" s="378"/>
      <c r="I56" s="507"/>
    </row>
    <row r="57" spans="1:9" ht="15" customHeight="1" hidden="1">
      <c r="A57" s="320"/>
      <c r="B57" s="332"/>
      <c r="C57" s="504"/>
      <c r="D57" s="505"/>
      <c r="E57" s="315" t="s">
        <v>167</v>
      </c>
      <c r="F57" s="334"/>
      <c r="G57" s="378"/>
      <c r="H57" s="378"/>
      <c r="I57" s="507"/>
    </row>
    <row r="58" spans="1:9" ht="15" customHeight="1" hidden="1">
      <c r="A58" s="320"/>
      <c r="B58" s="332"/>
      <c r="C58" s="504"/>
      <c r="D58" s="505"/>
      <c r="E58" s="315" t="s">
        <v>167</v>
      </c>
      <c r="F58" s="334"/>
      <c r="G58" s="378"/>
      <c r="H58" s="378"/>
      <c r="I58" s="507"/>
    </row>
    <row r="59" spans="1:9" ht="15" customHeight="1" hidden="1">
      <c r="A59" s="320">
        <v>2113</v>
      </c>
      <c r="B59" s="332" t="s">
        <v>400</v>
      </c>
      <c r="C59" s="504">
        <v>1</v>
      </c>
      <c r="D59" s="505">
        <v>3</v>
      </c>
      <c r="E59" s="315" t="s">
        <v>412</v>
      </c>
      <c r="F59" s="334" t="s">
        <v>413</v>
      </c>
      <c r="G59" s="378"/>
      <c r="H59" s="378"/>
      <c r="I59" s="507"/>
    </row>
    <row r="60" spans="1:9" ht="36" customHeight="1" hidden="1">
      <c r="A60" s="320"/>
      <c r="B60" s="332"/>
      <c r="C60" s="504"/>
      <c r="D60" s="505"/>
      <c r="E60" s="315" t="s">
        <v>166</v>
      </c>
      <c r="F60" s="334"/>
      <c r="G60" s="378"/>
      <c r="H60" s="378"/>
      <c r="I60" s="507"/>
    </row>
    <row r="61" spans="1:9" ht="15" customHeight="1" hidden="1">
      <c r="A61" s="320"/>
      <c r="B61" s="332"/>
      <c r="C61" s="504"/>
      <c r="D61" s="505"/>
      <c r="E61" s="315" t="s">
        <v>167</v>
      </c>
      <c r="F61" s="334"/>
      <c r="G61" s="378"/>
      <c r="H61" s="378"/>
      <c r="I61" s="507"/>
    </row>
    <row r="62" spans="1:9" ht="15" customHeight="1" hidden="1">
      <c r="A62" s="320"/>
      <c r="B62" s="332"/>
      <c r="C62" s="504"/>
      <c r="D62" s="505"/>
      <c r="E62" s="315" t="s">
        <v>167</v>
      </c>
      <c r="F62" s="334"/>
      <c r="G62" s="378"/>
      <c r="H62" s="378"/>
      <c r="I62" s="507"/>
    </row>
    <row r="63" spans="1:9" ht="15" customHeight="1" hidden="1">
      <c r="A63" s="320">
        <v>2120</v>
      </c>
      <c r="B63" s="321" t="s">
        <v>400</v>
      </c>
      <c r="C63" s="500">
        <v>2</v>
      </c>
      <c r="D63" s="501">
        <v>0</v>
      </c>
      <c r="E63" s="323" t="s">
        <v>414</v>
      </c>
      <c r="F63" s="338" t="s">
        <v>415</v>
      </c>
      <c r="G63" s="378"/>
      <c r="H63" s="378"/>
      <c r="I63" s="507"/>
    </row>
    <row r="64" spans="1:9" ht="15" customHeight="1" hidden="1">
      <c r="A64" s="320"/>
      <c r="B64" s="321"/>
      <c r="C64" s="500"/>
      <c r="D64" s="501"/>
      <c r="E64" s="315" t="s">
        <v>208</v>
      </c>
      <c r="F64" s="324"/>
      <c r="G64" s="380"/>
      <c r="H64" s="380"/>
      <c r="I64" s="503"/>
    </row>
    <row r="65" spans="1:9" ht="28.5" customHeight="1" hidden="1">
      <c r="A65" s="320">
        <v>2121</v>
      </c>
      <c r="B65" s="332" t="s">
        <v>400</v>
      </c>
      <c r="C65" s="504">
        <v>2</v>
      </c>
      <c r="D65" s="505">
        <v>1</v>
      </c>
      <c r="E65" s="340" t="s">
        <v>416</v>
      </c>
      <c r="F65" s="334" t="s">
        <v>417</v>
      </c>
      <c r="G65" s="378"/>
      <c r="H65" s="378"/>
      <c r="I65" s="507"/>
    </row>
    <row r="66" spans="1:9" ht="36" customHeight="1" hidden="1">
      <c r="A66" s="320"/>
      <c r="B66" s="332"/>
      <c r="C66" s="504"/>
      <c r="D66" s="505"/>
      <c r="E66" s="315" t="s">
        <v>166</v>
      </c>
      <c r="F66" s="334"/>
      <c r="G66" s="378"/>
      <c r="H66" s="378"/>
      <c r="I66" s="507"/>
    </row>
    <row r="67" spans="1:9" ht="15" customHeight="1" hidden="1">
      <c r="A67" s="320"/>
      <c r="B67" s="332"/>
      <c r="C67" s="504"/>
      <c r="D67" s="505"/>
      <c r="E67" s="315" t="s">
        <v>167</v>
      </c>
      <c r="F67" s="334"/>
      <c r="G67" s="378"/>
      <c r="H67" s="378"/>
      <c r="I67" s="507"/>
    </row>
    <row r="68" spans="1:9" ht="15" customHeight="1" hidden="1">
      <c r="A68" s="320"/>
      <c r="B68" s="332"/>
      <c r="C68" s="504"/>
      <c r="D68" s="505"/>
      <c r="E68" s="315" t="s">
        <v>167</v>
      </c>
      <c r="F68" s="334"/>
      <c r="G68" s="378"/>
      <c r="H68" s="378"/>
      <c r="I68" s="507"/>
    </row>
    <row r="69" spans="1:9" ht="28.5" customHeight="1" hidden="1">
      <c r="A69" s="320">
        <v>2122</v>
      </c>
      <c r="B69" s="332" t="s">
        <v>400</v>
      </c>
      <c r="C69" s="504">
        <v>2</v>
      </c>
      <c r="D69" s="505">
        <v>2</v>
      </c>
      <c r="E69" s="315" t="s">
        <v>418</v>
      </c>
      <c r="F69" s="334" t="s">
        <v>420</v>
      </c>
      <c r="G69" s="378"/>
      <c r="H69" s="378"/>
      <c r="I69" s="507"/>
    </row>
    <row r="70" spans="1:9" ht="36" customHeight="1" hidden="1">
      <c r="A70" s="320"/>
      <c r="B70" s="332"/>
      <c r="C70" s="504"/>
      <c r="D70" s="505"/>
      <c r="E70" s="315" t="s">
        <v>166</v>
      </c>
      <c r="F70" s="334"/>
      <c r="G70" s="378"/>
      <c r="H70" s="378"/>
      <c r="I70" s="507"/>
    </row>
    <row r="71" spans="1:9" ht="15" customHeight="1" hidden="1">
      <c r="A71" s="320"/>
      <c r="B71" s="332"/>
      <c r="C71" s="504"/>
      <c r="D71" s="505"/>
      <c r="E71" s="315" t="s">
        <v>167</v>
      </c>
      <c r="F71" s="334"/>
      <c r="G71" s="378"/>
      <c r="H71" s="378"/>
      <c r="I71" s="507"/>
    </row>
    <row r="72" spans="1:9" ht="15" customHeight="1" hidden="1">
      <c r="A72" s="320"/>
      <c r="B72" s="332"/>
      <c r="C72" s="504"/>
      <c r="D72" s="505"/>
      <c r="E72" s="315" t="s">
        <v>167</v>
      </c>
      <c r="F72" s="334"/>
      <c r="G72" s="378"/>
      <c r="H72" s="378"/>
      <c r="I72" s="507"/>
    </row>
    <row r="73" spans="1:9" ht="15" customHeight="1" hidden="1">
      <c r="A73" s="320"/>
      <c r="B73" s="332"/>
      <c r="C73" s="504"/>
      <c r="D73" s="505"/>
      <c r="E73" s="93"/>
      <c r="F73" s="334"/>
      <c r="G73" s="335"/>
      <c r="H73" s="335"/>
      <c r="I73" s="510"/>
    </row>
    <row r="74" spans="1:9" ht="15.75">
      <c r="A74" s="320">
        <v>2130</v>
      </c>
      <c r="B74" s="306" t="s">
        <v>400</v>
      </c>
      <c r="C74" s="500">
        <v>3</v>
      </c>
      <c r="D74" s="501">
        <v>0</v>
      </c>
      <c r="E74" s="323" t="s">
        <v>421</v>
      </c>
      <c r="F74" s="341" t="s">
        <v>422</v>
      </c>
      <c r="G74" s="335">
        <f>H74+I74</f>
        <v>5912.6</v>
      </c>
      <c r="H74" s="335">
        <f>H88+H94+H106+H75</f>
        <v>5912.6</v>
      </c>
      <c r="I74" s="506">
        <f>I94</f>
        <v>0</v>
      </c>
    </row>
    <row r="75" spans="1:9" ht="24" customHeight="1">
      <c r="A75" s="320">
        <v>2131</v>
      </c>
      <c r="B75" s="331" t="s">
        <v>400</v>
      </c>
      <c r="C75" s="504">
        <v>3</v>
      </c>
      <c r="D75" s="505">
        <v>1</v>
      </c>
      <c r="E75" s="315" t="s">
        <v>960</v>
      </c>
      <c r="F75" s="334" t="s">
        <v>429</v>
      </c>
      <c r="G75" s="376">
        <f>H75+I75</f>
        <v>3512.6</v>
      </c>
      <c r="H75" s="376">
        <f>H76+H77+H79+H80</f>
        <v>3512.6</v>
      </c>
      <c r="I75" s="533"/>
    </row>
    <row r="76" spans="1:9" ht="24">
      <c r="A76" s="320"/>
      <c r="B76" s="332"/>
      <c r="C76" s="504"/>
      <c r="D76" s="505"/>
      <c r="E76" s="37" t="s">
        <v>778</v>
      </c>
      <c r="F76" s="334"/>
      <c r="G76" s="376">
        <f>H76</f>
        <v>3072</v>
      </c>
      <c r="H76" s="376">
        <v>3072</v>
      </c>
      <c r="I76" s="507"/>
    </row>
    <row r="77" spans="1:9" ht="24">
      <c r="A77" s="320"/>
      <c r="B77" s="332"/>
      <c r="C77" s="504"/>
      <c r="D77" s="505"/>
      <c r="E77" s="37" t="s">
        <v>780</v>
      </c>
      <c r="F77" s="334"/>
      <c r="G77" s="376">
        <f>H77</f>
        <v>271</v>
      </c>
      <c r="H77" s="376">
        <f>256+15</f>
        <v>271</v>
      </c>
      <c r="I77" s="507"/>
    </row>
    <row r="78" spans="1:9" ht="15.75" hidden="1">
      <c r="A78" s="320"/>
      <c r="B78" s="332"/>
      <c r="C78" s="504"/>
      <c r="D78" s="505"/>
      <c r="E78" s="37" t="s">
        <v>786</v>
      </c>
      <c r="F78" s="334"/>
      <c r="G78" s="378"/>
      <c r="H78" s="378"/>
      <c r="I78" s="507"/>
    </row>
    <row r="79" spans="1:9" ht="15.75">
      <c r="A79" s="320"/>
      <c r="B79" s="332"/>
      <c r="C79" s="504"/>
      <c r="D79" s="505"/>
      <c r="E79" s="37" t="s">
        <v>801</v>
      </c>
      <c r="F79" s="334"/>
      <c r="G79" s="378">
        <f>H79</f>
        <v>100</v>
      </c>
      <c r="H79" s="378">
        <v>100</v>
      </c>
      <c r="I79" s="507"/>
    </row>
    <row r="80" spans="1:9" ht="15.75">
      <c r="A80" s="320"/>
      <c r="B80" s="332"/>
      <c r="C80" s="504"/>
      <c r="D80" s="505"/>
      <c r="E80" s="37" t="s">
        <v>827</v>
      </c>
      <c r="F80" s="334"/>
      <c r="G80" s="376">
        <f>H80</f>
        <v>69.60000000000001</v>
      </c>
      <c r="H80" s="376">
        <f>66.7-5+7.9</f>
        <v>69.60000000000001</v>
      </c>
      <c r="I80" s="507"/>
    </row>
    <row r="81" spans="1:9" ht="36" customHeight="1" hidden="1">
      <c r="A81" s="320"/>
      <c r="B81" s="331"/>
      <c r="C81" s="504"/>
      <c r="D81" s="505"/>
      <c r="E81" s="315" t="s">
        <v>166</v>
      </c>
      <c r="F81" s="334"/>
      <c r="G81" s="378"/>
      <c r="H81" s="378"/>
      <c r="I81" s="533"/>
    </row>
    <row r="82" spans="1:9" ht="15" customHeight="1" hidden="1">
      <c r="A82" s="320"/>
      <c r="B82" s="331"/>
      <c r="C82" s="504"/>
      <c r="D82" s="505"/>
      <c r="E82" s="315" t="s">
        <v>167</v>
      </c>
      <c r="F82" s="334"/>
      <c r="G82" s="378"/>
      <c r="H82" s="378"/>
      <c r="I82" s="533"/>
    </row>
    <row r="83" spans="1:9" ht="15" customHeight="1" hidden="1">
      <c r="A83" s="320"/>
      <c r="B83" s="331"/>
      <c r="C83" s="504"/>
      <c r="D83" s="505"/>
      <c r="E83" s="315" t="s">
        <v>167</v>
      </c>
      <c r="F83" s="334"/>
      <c r="G83" s="378"/>
      <c r="H83" s="378"/>
      <c r="I83" s="533"/>
    </row>
    <row r="84" spans="1:9" ht="24" customHeight="1" hidden="1">
      <c r="A84" s="320">
        <v>2132</v>
      </c>
      <c r="B84" s="331" t="s">
        <v>400</v>
      </c>
      <c r="C84" s="504">
        <v>3</v>
      </c>
      <c r="D84" s="505">
        <v>2</v>
      </c>
      <c r="E84" s="315" t="s">
        <v>430</v>
      </c>
      <c r="F84" s="334" t="s">
        <v>431</v>
      </c>
      <c r="G84" s="378"/>
      <c r="H84" s="378"/>
      <c r="I84" s="533"/>
    </row>
    <row r="85" spans="1:9" ht="36" customHeight="1" hidden="1">
      <c r="A85" s="320"/>
      <c r="B85" s="331"/>
      <c r="C85" s="504"/>
      <c r="D85" s="505"/>
      <c r="E85" s="315" t="s">
        <v>166</v>
      </c>
      <c r="F85" s="334"/>
      <c r="G85" s="378"/>
      <c r="H85" s="378"/>
      <c r="I85" s="533"/>
    </row>
    <row r="86" spans="1:9" ht="15" customHeight="1" hidden="1">
      <c r="A86" s="320"/>
      <c r="B86" s="331"/>
      <c r="C86" s="504"/>
      <c r="D86" s="505"/>
      <c r="E86" s="315" t="s">
        <v>167</v>
      </c>
      <c r="F86" s="334"/>
      <c r="G86" s="378"/>
      <c r="H86" s="378"/>
      <c r="I86" s="533"/>
    </row>
    <row r="87" spans="1:9" ht="15" customHeight="1" hidden="1">
      <c r="A87" s="320"/>
      <c r="B87" s="331"/>
      <c r="C87" s="504"/>
      <c r="D87" s="505"/>
      <c r="E87" s="315" t="s">
        <v>167</v>
      </c>
      <c r="F87" s="334"/>
      <c r="G87" s="378"/>
      <c r="H87" s="378"/>
      <c r="I87" s="533"/>
    </row>
    <row r="88" spans="1:9" ht="15.75" hidden="1">
      <c r="A88" s="320">
        <v>2133</v>
      </c>
      <c r="B88" s="331" t="s">
        <v>400</v>
      </c>
      <c r="C88" s="504">
        <v>3</v>
      </c>
      <c r="D88" s="505">
        <v>3</v>
      </c>
      <c r="E88" s="315" t="s">
        <v>168</v>
      </c>
      <c r="F88" s="334" t="s">
        <v>433</v>
      </c>
      <c r="G88" s="376">
        <f>G89+G90+G91+G92+G93</f>
        <v>0</v>
      </c>
      <c r="H88" s="376">
        <f>H89+H90+H91+H92+H93</f>
        <v>0</v>
      </c>
      <c r="I88" s="533"/>
    </row>
    <row r="89" spans="1:9" ht="24" hidden="1">
      <c r="A89" s="320"/>
      <c r="B89" s="332"/>
      <c r="C89" s="504"/>
      <c r="D89" s="505"/>
      <c r="E89" s="37" t="s">
        <v>778</v>
      </c>
      <c r="F89" s="334"/>
      <c r="G89" s="376">
        <f>H89</f>
        <v>0</v>
      </c>
      <c r="H89" s="376"/>
      <c r="I89" s="507"/>
    </row>
    <row r="90" spans="1:9" ht="24" hidden="1">
      <c r="A90" s="320"/>
      <c r="B90" s="332"/>
      <c r="C90" s="504"/>
      <c r="D90" s="505"/>
      <c r="E90" s="37" t="s">
        <v>780</v>
      </c>
      <c r="F90" s="334"/>
      <c r="G90" s="376">
        <f>H90</f>
        <v>0</v>
      </c>
      <c r="H90" s="376"/>
      <c r="I90" s="507"/>
    </row>
    <row r="91" spans="1:9" ht="15.75" hidden="1">
      <c r="A91" s="320"/>
      <c r="B91" s="332"/>
      <c r="C91" s="504"/>
      <c r="D91" s="505"/>
      <c r="E91" s="37" t="s">
        <v>786</v>
      </c>
      <c r="F91" s="334"/>
      <c r="G91" s="378"/>
      <c r="H91" s="378"/>
      <c r="I91" s="507"/>
    </row>
    <row r="92" spans="1:9" ht="15.75" hidden="1">
      <c r="A92" s="320"/>
      <c r="B92" s="332"/>
      <c r="C92" s="504"/>
      <c r="D92" s="505"/>
      <c r="E92" s="37" t="s">
        <v>801</v>
      </c>
      <c r="F92" s="334"/>
      <c r="G92" s="378">
        <f>H92</f>
        <v>0</v>
      </c>
      <c r="H92" s="378"/>
      <c r="I92" s="507"/>
    </row>
    <row r="93" spans="1:9" ht="15.75" hidden="1">
      <c r="A93" s="320"/>
      <c r="B93" s="332"/>
      <c r="C93" s="504"/>
      <c r="D93" s="505"/>
      <c r="E93" s="37" t="s">
        <v>827</v>
      </c>
      <c r="F93" s="334"/>
      <c r="G93" s="376">
        <f>H93</f>
        <v>0</v>
      </c>
      <c r="H93" s="376"/>
      <c r="I93" s="507"/>
    </row>
    <row r="94" spans="1:9" ht="15.75">
      <c r="A94" s="320"/>
      <c r="B94" s="331" t="s">
        <v>400</v>
      </c>
      <c r="C94" s="504">
        <v>3</v>
      </c>
      <c r="D94" s="505">
        <v>3</v>
      </c>
      <c r="E94" s="315" t="s">
        <v>169</v>
      </c>
      <c r="F94" s="334"/>
      <c r="G94" s="376">
        <f>H94+I94</f>
        <v>2400</v>
      </c>
      <c r="H94" s="376">
        <f>H95+H96+H98+H99+H101+H102+H105+H100+H103+H97</f>
        <v>2400</v>
      </c>
      <c r="I94" s="506">
        <f>I104+I105</f>
        <v>0</v>
      </c>
    </row>
    <row r="95" spans="1:9" ht="15.75" hidden="1">
      <c r="A95" s="320"/>
      <c r="B95" s="332"/>
      <c r="C95" s="504"/>
      <c r="D95" s="505"/>
      <c r="E95" s="37" t="s">
        <v>797</v>
      </c>
      <c r="F95" s="334"/>
      <c r="G95" s="733">
        <f>H95</f>
        <v>0</v>
      </c>
      <c r="H95" s="733">
        <v>0</v>
      </c>
      <c r="I95" s="506"/>
    </row>
    <row r="96" spans="1:9" ht="15.75" hidden="1">
      <c r="A96" s="320"/>
      <c r="B96" s="332"/>
      <c r="C96" s="504"/>
      <c r="D96" s="505"/>
      <c r="E96" s="37" t="s">
        <v>808</v>
      </c>
      <c r="F96" s="334"/>
      <c r="G96" s="378">
        <f>H96</f>
        <v>0</v>
      </c>
      <c r="H96" s="378"/>
      <c r="I96" s="533"/>
    </row>
    <row r="97" spans="1:9" ht="15.75" hidden="1">
      <c r="A97" s="320"/>
      <c r="B97" s="331"/>
      <c r="C97" s="504"/>
      <c r="D97" s="505"/>
      <c r="E97" s="509" t="s">
        <v>49</v>
      </c>
      <c r="F97" s="334"/>
      <c r="G97" s="376">
        <f aca="true" t="shared" si="2" ref="G97:G103">H97</f>
        <v>0</v>
      </c>
      <c r="H97" s="376"/>
      <c r="I97" s="533"/>
    </row>
    <row r="98" spans="1:9" ht="16.5" thickBot="1">
      <c r="A98" s="320"/>
      <c r="B98" s="331"/>
      <c r="C98" s="504"/>
      <c r="D98" s="505"/>
      <c r="E98" s="59" t="s">
        <v>819</v>
      </c>
      <c r="F98" s="334"/>
      <c r="G98" s="376">
        <f t="shared" si="2"/>
        <v>500</v>
      </c>
      <c r="H98" s="376">
        <v>500</v>
      </c>
      <c r="I98" s="533"/>
    </row>
    <row r="99" spans="1:9" ht="16.5" thickBot="1">
      <c r="A99" s="383"/>
      <c r="B99" s="555"/>
      <c r="C99" s="511"/>
      <c r="D99" s="512"/>
      <c r="E99" s="513" t="s">
        <v>821</v>
      </c>
      <c r="F99" s="514"/>
      <c r="G99" s="395">
        <f t="shared" si="2"/>
        <v>1000</v>
      </c>
      <c r="H99" s="395">
        <v>1000</v>
      </c>
      <c r="I99" s="559"/>
    </row>
    <row r="100" spans="1:9" ht="16.5" thickBot="1">
      <c r="A100" s="560"/>
      <c r="B100" s="561"/>
      <c r="C100" s="562"/>
      <c r="D100" s="562"/>
      <c r="E100" s="620" t="s">
        <v>827</v>
      </c>
      <c r="F100" s="621"/>
      <c r="G100" s="622">
        <f t="shared" si="2"/>
        <v>400</v>
      </c>
      <c r="H100" s="622">
        <v>400</v>
      </c>
      <c r="I100" s="623"/>
    </row>
    <row r="101" spans="1:9" ht="16.5" thickBot="1">
      <c r="A101" s="314"/>
      <c r="B101" s="331"/>
      <c r="C101" s="529"/>
      <c r="D101" s="530"/>
      <c r="E101" s="619" t="s">
        <v>841</v>
      </c>
      <c r="F101" s="531"/>
      <c r="G101" s="497">
        <f t="shared" si="2"/>
        <v>500</v>
      </c>
      <c r="H101" s="497">
        <v>500</v>
      </c>
      <c r="I101" s="566"/>
    </row>
    <row r="102" spans="1:9" s="491" customFormat="1" ht="40.5" customHeight="1" hidden="1">
      <c r="A102" s="534"/>
      <c r="B102" s="535"/>
      <c r="C102" s="536"/>
      <c r="D102" s="537"/>
      <c r="E102" s="538" t="s">
        <v>20</v>
      </c>
      <c r="F102" s="539"/>
      <c r="G102" s="540">
        <f t="shared" si="2"/>
        <v>0</v>
      </c>
      <c r="H102" s="541">
        <f>600-600</f>
        <v>0</v>
      </c>
      <c r="I102" s="542"/>
    </row>
    <row r="103" spans="1:9" ht="24" hidden="1">
      <c r="A103" s="320"/>
      <c r="B103" s="331"/>
      <c r="C103" s="504"/>
      <c r="D103" s="505"/>
      <c r="E103" s="37" t="s">
        <v>660</v>
      </c>
      <c r="F103" s="334"/>
      <c r="G103" s="376">
        <f t="shared" si="2"/>
        <v>0</v>
      </c>
      <c r="H103" s="376">
        <v>0</v>
      </c>
      <c r="I103" s="533"/>
    </row>
    <row r="104" spans="1:9" ht="15" customHeight="1" hidden="1">
      <c r="A104" s="320"/>
      <c r="B104" s="331"/>
      <c r="C104" s="504"/>
      <c r="D104" s="505"/>
      <c r="E104" s="93" t="s">
        <v>75</v>
      </c>
      <c r="F104" s="334"/>
      <c r="G104" s="376">
        <f>I104</f>
        <v>0</v>
      </c>
      <c r="H104" s="376"/>
      <c r="I104" s="506">
        <f>500-500</f>
        <v>0</v>
      </c>
    </row>
    <row r="105" spans="1:9" ht="15" customHeight="1" hidden="1">
      <c r="A105" s="320"/>
      <c r="B105" s="331"/>
      <c r="C105" s="504"/>
      <c r="D105" s="505"/>
      <c r="E105" s="93" t="s">
        <v>79</v>
      </c>
      <c r="F105" s="334"/>
      <c r="G105" s="335">
        <f>I105</f>
        <v>0</v>
      </c>
      <c r="H105" s="335"/>
      <c r="I105" s="510">
        <f>320.9-320.9</f>
        <v>0</v>
      </c>
    </row>
    <row r="106" spans="1:9" ht="15.75" hidden="1">
      <c r="A106" s="320"/>
      <c r="B106" s="331" t="s">
        <v>400</v>
      </c>
      <c r="C106" s="504">
        <v>3</v>
      </c>
      <c r="D106" s="505">
        <v>3</v>
      </c>
      <c r="E106" s="315" t="s">
        <v>939</v>
      </c>
      <c r="F106" s="334"/>
      <c r="G106" s="376">
        <f>H106</f>
        <v>0</v>
      </c>
      <c r="H106" s="376">
        <f>H107+H108+H109</f>
        <v>0</v>
      </c>
      <c r="I106" s="507"/>
    </row>
    <row r="107" spans="1:9" ht="16.5" hidden="1" thickBot="1">
      <c r="A107" s="320"/>
      <c r="B107" s="331"/>
      <c r="C107" s="504"/>
      <c r="D107" s="505"/>
      <c r="E107" s="59" t="s">
        <v>819</v>
      </c>
      <c r="F107" s="334"/>
      <c r="G107" s="376">
        <f>H107</f>
        <v>0</v>
      </c>
      <c r="H107" s="376"/>
      <c r="I107" s="507"/>
    </row>
    <row r="108" spans="1:9" ht="15.75" hidden="1">
      <c r="A108" s="320"/>
      <c r="B108" s="331"/>
      <c r="C108" s="504"/>
      <c r="D108" s="505"/>
      <c r="E108" s="37" t="s">
        <v>821</v>
      </c>
      <c r="F108" s="334"/>
      <c r="G108" s="376">
        <f>H108</f>
        <v>0</v>
      </c>
      <c r="H108" s="376"/>
      <c r="I108" s="507"/>
    </row>
    <row r="109" spans="1:9" ht="15.75" hidden="1">
      <c r="A109" s="320"/>
      <c r="B109" s="331"/>
      <c r="C109" s="504"/>
      <c r="D109" s="505"/>
      <c r="E109" s="37" t="s">
        <v>827</v>
      </c>
      <c r="F109" s="334"/>
      <c r="G109" s="376">
        <f>H109</f>
        <v>0</v>
      </c>
      <c r="H109" s="376"/>
      <c r="I109" s="507"/>
    </row>
    <row r="110" spans="1:9" ht="15" customHeight="1" hidden="1">
      <c r="A110" s="320"/>
      <c r="B110" s="331"/>
      <c r="C110" s="504"/>
      <c r="D110" s="505"/>
      <c r="E110" s="93"/>
      <c r="F110" s="334"/>
      <c r="G110" s="376"/>
      <c r="H110" s="376"/>
      <c r="I110" s="507"/>
    </row>
    <row r="111" spans="1:9" ht="15" customHeight="1" hidden="1">
      <c r="A111" s="320"/>
      <c r="B111" s="331"/>
      <c r="C111" s="504"/>
      <c r="D111" s="505"/>
      <c r="E111" s="93"/>
      <c r="F111" s="334"/>
      <c r="G111" s="376"/>
      <c r="H111" s="376"/>
      <c r="I111" s="507"/>
    </row>
    <row r="112" spans="1:9" ht="15" customHeight="1" hidden="1">
      <c r="A112" s="320">
        <v>2140</v>
      </c>
      <c r="B112" s="306" t="s">
        <v>400</v>
      </c>
      <c r="C112" s="500">
        <v>4</v>
      </c>
      <c r="D112" s="501">
        <v>0</v>
      </c>
      <c r="E112" s="323" t="s">
        <v>434</v>
      </c>
      <c r="F112" s="324" t="s">
        <v>435</v>
      </c>
      <c r="G112" s="376"/>
      <c r="H112" s="378"/>
      <c r="I112" s="507"/>
    </row>
    <row r="113" spans="1:9" ht="15" customHeight="1" hidden="1">
      <c r="A113" s="320"/>
      <c r="B113" s="306"/>
      <c r="C113" s="500"/>
      <c r="D113" s="501"/>
      <c r="E113" s="315" t="s">
        <v>208</v>
      </c>
      <c r="F113" s="324"/>
      <c r="G113" s="380"/>
      <c r="H113" s="380"/>
      <c r="I113" s="503"/>
    </row>
    <row r="114" spans="1:9" ht="36" customHeight="1" hidden="1">
      <c r="A114" s="320">
        <v>2141</v>
      </c>
      <c r="B114" s="331" t="s">
        <v>400</v>
      </c>
      <c r="C114" s="504">
        <v>4</v>
      </c>
      <c r="D114" s="505">
        <v>1</v>
      </c>
      <c r="E114" s="315" t="s">
        <v>436</v>
      </c>
      <c r="F114" s="343" t="s">
        <v>437</v>
      </c>
      <c r="G114" s="378"/>
      <c r="H114" s="378"/>
      <c r="I114" s="507"/>
    </row>
    <row r="115" spans="1:9" ht="15" customHeight="1" hidden="1">
      <c r="A115" s="320"/>
      <c r="B115" s="331"/>
      <c r="C115" s="504"/>
      <c r="D115" s="505"/>
      <c r="E115" s="315" t="s">
        <v>166</v>
      </c>
      <c r="F115" s="334"/>
      <c r="G115" s="378"/>
      <c r="H115" s="378"/>
      <c r="I115" s="507"/>
    </row>
    <row r="116" spans="1:9" ht="15" customHeight="1" hidden="1">
      <c r="A116" s="320"/>
      <c r="B116" s="331"/>
      <c r="C116" s="504"/>
      <c r="D116" s="505"/>
      <c r="E116" s="315" t="s">
        <v>167</v>
      </c>
      <c r="F116" s="334"/>
      <c r="G116" s="378"/>
      <c r="H116" s="378"/>
      <c r="I116" s="507"/>
    </row>
    <row r="117" spans="1:9" ht="36" customHeight="1" hidden="1">
      <c r="A117" s="320"/>
      <c r="B117" s="331"/>
      <c r="C117" s="504"/>
      <c r="D117" s="505"/>
      <c r="E117" s="315" t="s">
        <v>167</v>
      </c>
      <c r="F117" s="334"/>
      <c r="G117" s="378"/>
      <c r="H117" s="378"/>
      <c r="I117" s="507"/>
    </row>
    <row r="118" spans="1:9" ht="15" customHeight="1" hidden="1">
      <c r="A118" s="320">
        <v>2150</v>
      </c>
      <c r="B118" s="306" t="s">
        <v>400</v>
      </c>
      <c r="C118" s="500">
        <v>5</v>
      </c>
      <c r="D118" s="501">
        <v>0</v>
      </c>
      <c r="E118" s="323" t="s">
        <v>438</v>
      </c>
      <c r="F118" s="324" t="s">
        <v>439</v>
      </c>
      <c r="G118" s="378"/>
      <c r="H118" s="378"/>
      <c r="I118" s="507"/>
    </row>
    <row r="119" spans="1:9" ht="24" customHeight="1" hidden="1">
      <c r="A119" s="320"/>
      <c r="B119" s="306"/>
      <c r="C119" s="500"/>
      <c r="D119" s="501"/>
      <c r="E119" s="315" t="s">
        <v>208</v>
      </c>
      <c r="F119" s="324"/>
      <c r="G119" s="380"/>
      <c r="H119" s="380"/>
      <c r="I119" s="503"/>
    </row>
    <row r="120" spans="1:9" ht="36" customHeight="1" hidden="1">
      <c r="A120" s="320">
        <v>2151</v>
      </c>
      <c r="B120" s="331" t="s">
        <v>400</v>
      </c>
      <c r="C120" s="504">
        <v>5</v>
      </c>
      <c r="D120" s="505">
        <v>1</v>
      </c>
      <c r="E120" s="315" t="s">
        <v>440</v>
      </c>
      <c r="F120" s="343" t="s">
        <v>441</v>
      </c>
      <c r="G120" s="378"/>
      <c r="H120" s="378"/>
      <c r="I120" s="507"/>
    </row>
    <row r="121" spans="1:9" ht="15" customHeight="1" hidden="1">
      <c r="A121" s="320"/>
      <c r="B121" s="331"/>
      <c r="C121" s="504"/>
      <c r="D121" s="505"/>
      <c r="E121" s="315" t="s">
        <v>166</v>
      </c>
      <c r="F121" s="334"/>
      <c r="G121" s="378"/>
      <c r="H121" s="378"/>
      <c r="I121" s="507"/>
    </row>
    <row r="122" spans="1:9" ht="15" customHeight="1" hidden="1">
      <c r="A122" s="320"/>
      <c r="B122" s="331"/>
      <c r="C122" s="504"/>
      <c r="D122" s="505"/>
      <c r="E122" s="315" t="s">
        <v>167</v>
      </c>
      <c r="F122" s="334"/>
      <c r="G122" s="378"/>
      <c r="H122" s="378"/>
      <c r="I122" s="507"/>
    </row>
    <row r="123" spans="1:9" ht="28.5" customHeight="1" hidden="1">
      <c r="A123" s="320"/>
      <c r="B123" s="331"/>
      <c r="C123" s="504"/>
      <c r="D123" s="505"/>
      <c r="E123" s="315" t="s">
        <v>167</v>
      </c>
      <c r="F123" s="334"/>
      <c r="G123" s="378"/>
      <c r="H123" s="378"/>
      <c r="I123" s="507"/>
    </row>
    <row r="124" spans="1:9" ht="15" customHeight="1" hidden="1">
      <c r="A124" s="320">
        <v>2160</v>
      </c>
      <c r="B124" s="306" t="s">
        <v>400</v>
      </c>
      <c r="C124" s="500">
        <v>6</v>
      </c>
      <c r="D124" s="501">
        <v>0</v>
      </c>
      <c r="E124" s="323" t="s">
        <v>442</v>
      </c>
      <c r="F124" s="324" t="s">
        <v>443</v>
      </c>
      <c r="G124" s="378"/>
      <c r="H124" s="378"/>
      <c r="I124" s="507"/>
    </row>
    <row r="125" spans="1:9" ht="24" customHeight="1" hidden="1">
      <c r="A125" s="320"/>
      <c r="B125" s="306"/>
      <c r="C125" s="500"/>
      <c r="D125" s="501"/>
      <c r="E125" s="315" t="s">
        <v>208</v>
      </c>
      <c r="F125" s="324"/>
      <c r="G125" s="380"/>
      <c r="H125" s="380"/>
      <c r="I125" s="503"/>
    </row>
    <row r="126" spans="1:9" ht="36" customHeight="1" hidden="1">
      <c r="A126" s="320">
        <v>2161</v>
      </c>
      <c r="B126" s="331" t="s">
        <v>400</v>
      </c>
      <c r="C126" s="504">
        <v>6</v>
      </c>
      <c r="D126" s="505">
        <v>1</v>
      </c>
      <c r="E126" s="315" t="s">
        <v>444</v>
      </c>
      <c r="F126" s="334" t="s">
        <v>445</v>
      </c>
      <c r="G126" s="378"/>
      <c r="H126" s="378"/>
      <c r="I126" s="507"/>
    </row>
    <row r="127" spans="1:9" ht="15" customHeight="1" hidden="1">
      <c r="A127" s="320"/>
      <c r="B127" s="331"/>
      <c r="C127" s="504"/>
      <c r="D127" s="505"/>
      <c r="E127" s="315" t="s">
        <v>166</v>
      </c>
      <c r="F127" s="334"/>
      <c r="G127" s="378"/>
      <c r="H127" s="378"/>
      <c r="I127" s="507"/>
    </row>
    <row r="128" spans="1:9" ht="15" customHeight="1" hidden="1">
      <c r="A128" s="320"/>
      <c r="B128" s="331"/>
      <c r="C128" s="504"/>
      <c r="D128" s="505"/>
      <c r="E128" s="315" t="s">
        <v>167</v>
      </c>
      <c r="F128" s="334"/>
      <c r="G128" s="378"/>
      <c r="H128" s="378"/>
      <c r="I128" s="507"/>
    </row>
    <row r="129" spans="1:9" ht="15" customHeight="1" hidden="1">
      <c r="A129" s="320"/>
      <c r="B129" s="331"/>
      <c r="C129" s="504"/>
      <c r="D129" s="505"/>
      <c r="E129" s="315" t="s">
        <v>167</v>
      </c>
      <c r="F129" s="334"/>
      <c r="G129" s="507"/>
      <c r="H129" s="507"/>
      <c r="I129" s="507"/>
    </row>
    <row r="130" spans="1:9" ht="15" customHeight="1" hidden="1">
      <c r="A130" s="320">
        <v>2170</v>
      </c>
      <c r="B130" s="306" t="s">
        <v>400</v>
      </c>
      <c r="C130" s="500">
        <v>7</v>
      </c>
      <c r="D130" s="501">
        <v>0</v>
      </c>
      <c r="E130" s="323" t="s">
        <v>446</v>
      </c>
      <c r="F130" s="334"/>
      <c r="G130" s="507"/>
      <c r="H130" s="507"/>
      <c r="I130" s="507"/>
    </row>
    <row r="131" spans="1:9" ht="15" customHeight="1" hidden="1">
      <c r="A131" s="320"/>
      <c r="B131" s="306"/>
      <c r="C131" s="500"/>
      <c r="D131" s="501"/>
      <c r="E131" s="315" t="s">
        <v>208</v>
      </c>
      <c r="F131" s="324"/>
      <c r="G131" s="503"/>
      <c r="H131" s="503"/>
      <c r="I131" s="503"/>
    </row>
    <row r="132" spans="1:9" ht="36" customHeight="1" hidden="1">
      <c r="A132" s="320">
        <v>2171</v>
      </c>
      <c r="B132" s="331" t="s">
        <v>400</v>
      </c>
      <c r="C132" s="504">
        <v>7</v>
      </c>
      <c r="D132" s="505">
        <v>1</v>
      </c>
      <c r="E132" s="315" t="s">
        <v>446</v>
      </c>
      <c r="F132" s="334"/>
      <c r="G132" s="507"/>
      <c r="H132" s="507"/>
      <c r="I132" s="507"/>
    </row>
    <row r="133" spans="1:9" ht="15" customHeight="1" hidden="1">
      <c r="A133" s="320"/>
      <c r="B133" s="331"/>
      <c r="C133" s="504"/>
      <c r="D133" s="505"/>
      <c r="E133" s="315" t="s">
        <v>166</v>
      </c>
      <c r="F133" s="334"/>
      <c r="G133" s="507"/>
      <c r="H133" s="507"/>
      <c r="I133" s="507"/>
    </row>
    <row r="134" spans="1:9" ht="15" customHeight="1" hidden="1">
      <c r="A134" s="320"/>
      <c r="B134" s="331"/>
      <c r="C134" s="504"/>
      <c r="D134" s="505"/>
      <c r="E134" s="315" t="s">
        <v>167</v>
      </c>
      <c r="F134" s="334"/>
      <c r="G134" s="507"/>
      <c r="H134" s="507"/>
      <c r="I134" s="507"/>
    </row>
    <row r="135" spans="1:9" ht="36" customHeight="1" hidden="1">
      <c r="A135" s="320"/>
      <c r="B135" s="331"/>
      <c r="C135" s="504"/>
      <c r="D135" s="505"/>
      <c r="E135" s="315" t="s">
        <v>167</v>
      </c>
      <c r="F135" s="334"/>
      <c r="G135" s="507"/>
      <c r="H135" s="507"/>
      <c r="I135" s="507"/>
    </row>
    <row r="136" spans="1:9" ht="15" customHeight="1" hidden="1">
      <c r="A136" s="320">
        <v>2180</v>
      </c>
      <c r="B136" s="306" t="s">
        <v>400</v>
      </c>
      <c r="C136" s="500">
        <v>8</v>
      </c>
      <c r="D136" s="501">
        <v>0</v>
      </c>
      <c r="E136" s="323" t="s">
        <v>447</v>
      </c>
      <c r="F136" s="324" t="s">
        <v>448</v>
      </c>
      <c r="G136" s="507"/>
      <c r="H136" s="507"/>
      <c r="I136" s="507"/>
    </row>
    <row r="137" spans="1:9" ht="28.5" customHeight="1" hidden="1">
      <c r="A137" s="320"/>
      <c r="B137" s="306"/>
      <c r="C137" s="500"/>
      <c r="D137" s="501"/>
      <c r="E137" s="315" t="s">
        <v>208</v>
      </c>
      <c r="F137" s="324"/>
      <c r="G137" s="503"/>
      <c r="H137" s="503"/>
      <c r="I137" s="503"/>
    </row>
    <row r="138" spans="1:9" ht="15" customHeight="1" hidden="1">
      <c r="A138" s="320">
        <v>2181</v>
      </c>
      <c r="B138" s="331" t="s">
        <v>400</v>
      </c>
      <c r="C138" s="504">
        <v>8</v>
      </c>
      <c r="D138" s="505">
        <v>1</v>
      </c>
      <c r="E138" s="315" t="s">
        <v>447</v>
      </c>
      <c r="F138" s="343" t="s">
        <v>449</v>
      </c>
      <c r="G138" s="507"/>
      <c r="H138" s="507"/>
      <c r="I138" s="507"/>
    </row>
    <row r="139" spans="1:9" ht="15" customHeight="1" hidden="1">
      <c r="A139" s="320"/>
      <c r="B139" s="331"/>
      <c r="C139" s="504"/>
      <c r="D139" s="505"/>
      <c r="E139" s="344" t="s">
        <v>208</v>
      </c>
      <c r="F139" s="343"/>
      <c r="G139" s="507"/>
      <c r="H139" s="507"/>
      <c r="I139" s="507"/>
    </row>
    <row r="140" spans="1:9" ht="15" customHeight="1" hidden="1">
      <c r="A140" s="320">
        <v>2182</v>
      </c>
      <c r="B140" s="331" t="s">
        <v>400</v>
      </c>
      <c r="C140" s="504">
        <v>8</v>
      </c>
      <c r="D140" s="505">
        <v>1</v>
      </c>
      <c r="E140" s="344" t="s">
        <v>450</v>
      </c>
      <c r="F140" s="343"/>
      <c r="G140" s="507"/>
      <c r="H140" s="507"/>
      <c r="I140" s="507"/>
    </row>
    <row r="141" spans="1:9" ht="24" customHeight="1" hidden="1">
      <c r="A141" s="320">
        <v>2183</v>
      </c>
      <c r="B141" s="331" t="s">
        <v>400</v>
      </c>
      <c r="C141" s="504">
        <v>8</v>
      </c>
      <c r="D141" s="505">
        <v>1</v>
      </c>
      <c r="E141" s="344" t="s">
        <v>451</v>
      </c>
      <c r="F141" s="343"/>
      <c r="G141" s="507"/>
      <c r="H141" s="507"/>
      <c r="I141" s="507"/>
    </row>
    <row r="142" spans="1:9" ht="36" customHeight="1" hidden="1">
      <c r="A142" s="320">
        <v>2184</v>
      </c>
      <c r="B142" s="331" t="s">
        <v>400</v>
      </c>
      <c r="C142" s="504">
        <v>8</v>
      </c>
      <c r="D142" s="505">
        <v>1</v>
      </c>
      <c r="E142" s="344" t="s">
        <v>452</v>
      </c>
      <c r="F142" s="343"/>
      <c r="G142" s="507"/>
      <c r="H142" s="507"/>
      <c r="I142" s="507"/>
    </row>
    <row r="143" spans="1:9" ht="15" customHeight="1" hidden="1">
      <c r="A143" s="320"/>
      <c r="B143" s="331"/>
      <c r="C143" s="504"/>
      <c r="D143" s="505"/>
      <c r="E143" s="315" t="s">
        <v>166</v>
      </c>
      <c r="F143" s="334"/>
      <c r="G143" s="507"/>
      <c r="H143" s="507"/>
      <c r="I143" s="507"/>
    </row>
    <row r="144" spans="1:9" ht="15" customHeight="1" hidden="1">
      <c r="A144" s="320"/>
      <c r="B144" s="331"/>
      <c r="C144" s="504"/>
      <c r="D144" s="505"/>
      <c r="E144" s="315" t="s">
        <v>167</v>
      </c>
      <c r="F144" s="334"/>
      <c r="G144" s="507"/>
      <c r="H144" s="507"/>
      <c r="I144" s="507"/>
    </row>
    <row r="145" spans="1:9" ht="15" customHeight="1" hidden="1">
      <c r="A145" s="320"/>
      <c r="B145" s="331"/>
      <c r="C145" s="504"/>
      <c r="D145" s="505"/>
      <c r="E145" s="315" t="s">
        <v>167</v>
      </c>
      <c r="F145" s="334"/>
      <c r="G145" s="507"/>
      <c r="H145" s="507"/>
      <c r="I145" s="507"/>
    </row>
    <row r="146" spans="1:9" ht="24.75" customHeight="1" hidden="1">
      <c r="A146" s="320">
        <v>2185</v>
      </c>
      <c r="B146" s="331" t="s">
        <v>604</v>
      </c>
      <c r="C146" s="504">
        <v>8</v>
      </c>
      <c r="D146" s="505">
        <v>1</v>
      </c>
      <c r="E146" s="344"/>
      <c r="F146" s="343"/>
      <c r="G146" s="507"/>
      <c r="H146" s="507"/>
      <c r="I146" s="507"/>
    </row>
    <row r="147" spans="1:9" ht="27" customHeight="1" hidden="1">
      <c r="A147" s="345">
        <v>2200</v>
      </c>
      <c r="B147" s="306" t="s">
        <v>453</v>
      </c>
      <c r="C147" s="500">
        <v>0</v>
      </c>
      <c r="D147" s="501">
        <v>0</v>
      </c>
      <c r="E147" s="309" t="s">
        <v>918</v>
      </c>
      <c r="F147" s="346" t="s">
        <v>454</v>
      </c>
      <c r="G147" s="378"/>
      <c r="H147" s="378"/>
      <c r="I147" s="378"/>
    </row>
    <row r="148" spans="1:9" ht="15" customHeight="1" hidden="1">
      <c r="A148" s="314"/>
      <c r="B148" s="306"/>
      <c r="C148" s="495"/>
      <c r="D148" s="496"/>
      <c r="E148" s="315" t="s">
        <v>182</v>
      </c>
      <c r="F148" s="316"/>
      <c r="G148" s="499"/>
      <c r="H148" s="499"/>
      <c r="I148" s="499"/>
    </row>
    <row r="149" spans="1:9" ht="15" customHeight="1" hidden="1">
      <c r="A149" s="320">
        <v>2210</v>
      </c>
      <c r="B149" s="306" t="s">
        <v>453</v>
      </c>
      <c r="C149" s="504">
        <v>1</v>
      </c>
      <c r="D149" s="505">
        <v>0</v>
      </c>
      <c r="E149" s="323" t="s">
        <v>455</v>
      </c>
      <c r="F149" s="347" t="s">
        <v>456</v>
      </c>
      <c r="G149" s="507"/>
      <c r="H149" s="507"/>
      <c r="I149" s="507"/>
    </row>
    <row r="150" spans="1:9" ht="15" customHeight="1" hidden="1">
      <c r="A150" s="320"/>
      <c r="B150" s="306"/>
      <c r="C150" s="500"/>
      <c r="D150" s="501"/>
      <c r="E150" s="315" t="s">
        <v>208</v>
      </c>
      <c r="F150" s="324"/>
      <c r="G150" s="503"/>
      <c r="H150" s="503"/>
      <c r="I150" s="503"/>
    </row>
    <row r="151" spans="1:9" ht="36" customHeight="1" hidden="1">
      <c r="A151" s="320">
        <v>2211</v>
      </c>
      <c r="B151" s="331" t="s">
        <v>453</v>
      </c>
      <c r="C151" s="504">
        <v>1</v>
      </c>
      <c r="D151" s="505">
        <v>1</v>
      </c>
      <c r="E151" s="315" t="s">
        <v>457</v>
      </c>
      <c r="F151" s="343" t="s">
        <v>458</v>
      </c>
      <c r="G151" s="507"/>
      <c r="H151" s="507"/>
      <c r="I151" s="507"/>
    </row>
    <row r="152" spans="1:9" ht="15" customHeight="1" hidden="1">
      <c r="A152" s="320"/>
      <c r="B152" s="331"/>
      <c r="C152" s="504"/>
      <c r="D152" s="505"/>
      <c r="E152" s="315" t="s">
        <v>166</v>
      </c>
      <c r="F152" s="334"/>
      <c r="G152" s="507"/>
      <c r="H152" s="507"/>
      <c r="I152" s="507"/>
    </row>
    <row r="153" spans="1:9" ht="15" customHeight="1" hidden="1">
      <c r="A153" s="320"/>
      <c r="B153" s="331"/>
      <c r="C153" s="504"/>
      <c r="D153" s="505"/>
      <c r="E153" s="315" t="s">
        <v>167</v>
      </c>
      <c r="F153" s="334"/>
      <c r="G153" s="507"/>
      <c r="H153" s="507"/>
      <c r="I153" s="507"/>
    </row>
    <row r="154" spans="1:9" ht="15" customHeight="1" hidden="1">
      <c r="A154" s="320"/>
      <c r="B154" s="331"/>
      <c r="C154" s="504"/>
      <c r="D154" s="505"/>
      <c r="E154" s="315" t="s">
        <v>167</v>
      </c>
      <c r="F154" s="334"/>
      <c r="G154" s="507"/>
      <c r="H154" s="507"/>
      <c r="I154" s="507"/>
    </row>
    <row r="155" spans="1:9" ht="15" customHeight="1" hidden="1">
      <c r="A155" s="320">
        <v>2220</v>
      </c>
      <c r="B155" s="306" t="s">
        <v>453</v>
      </c>
      <c r="C155" s="500">
        <v>2</v>
      </c>
      <c r="D155" s="501">
        <v>0</v>
      </c>
      <c r="E155" s="323" t="s">
        <v>459</v>
      </c>
      <c r="F155" s="347" t="s">
        <v>460</v>
      </c>
      <c r="G155" s="507"/>
      <c r="H155" s="507"/>
      <c r="I155" s="507"/>
    </row>
    <row r="156" spans="1:9" ht="15" customHeight="1" hidden="1">
      <c r="A156" s="320"/>
      <c r="B156" s="306"/>
      <c r="C156" s="500"/>
      <c r="D156" s="501"/>
      <c r="E156" s="315" t="s">
        <v>208</v>
      </c>
      <c r="F156" s="324"/>
      <c r="G156" s="503"/>
      <c r="H156" s="503"/>
      <c r="I156" s="503"/>
    </row>
    <row r="157" spans="1:9" ht="36" customHeight="1" hidden="1">
      <c r="A157" s="320">
        <v>2221</v>
      </c>
      <c r="B157" s="331" t="s">
        <v>453</v>
      </c>
      <c r="C157" s="504">
        <v>2</v>
      </c>
      <c r="D157" s="505">
        <v>1</v>
      </c>
      <c r="E157" s="315" t="s">
        <v>461</v>
      </c>
      <c r="F157" s="343" t="s">
        <v>462</v>
      </c>
      <c r="G157" s="507"/>
      <c r="H157" s="507"/>
      <c r="I157" s="507"/>
    </row>
    <row r="158" spans="1:9" ht="15" customHeight="1" hidden="1">
      <c r="A158" s="320"/>
      <c r="B158" s="331"/>
      <c r="C158" s="504"/>
      <c r="D158" s="505"/>
      <c r="E158" s="315" t="s">
        <v>166</v>
      </c>
      <c r="F158" s="334"/>
      <c r="G158" s="507"/>
      <c r="H158" s="507"/>
      <c r="I158" s="507"/>
    </row>
    <row r="159" spans="1:9" ht="15" customHeight="1" hidden="1">
      <c r="A159" s="320"/>
      <c r="B159" s="331"/>
      <c r="C159" s="504"/>
      <c r="D159" s="505"/>
      <c r="E159" s="315" t="s">
        <v>167</v>
      </c>
      <c r="F159" s="334"/>
      <c r="G159" s="507"/>
      <c r="H159" s="507"/>
      <c r="I159" s="507"/>
    </row>
    <row r="160" spans="1:9" ht="15" customHeight="1" hidden="1">
      <c r="A160" s="320"/>
      <c r="B160" s="331"/>
      <c r="C160" s="504"/>
      <c r="D160" s="505"/>
      <c r="E160" s="315" t="s">
        <v>167</v>
      </c>
      <c r="F160" s="334"/>
      <c r="G160" s="507"/>
      <c r="H160" s="507"/>
      <c r="I160" s="507"/>
    </row>
    <row r="161" spans="1:9" ht="15" customHeight="1" hidden="1">
      <c r="A161" s="320">
        <v>2230</v>
      </c>
      <c r="B161" s="306" t="s">
        <v>453</v>
      </c>
      <c r="C161" s="504">
        <v>3</v>
      </c>
      <c r="D161" s="505">
        <v>0</v>
      </c>
      <c r="E161" s="323" t="s">
        <v>463</v>
      </c>
      <c r="F161" s="347" t="s">
        <v>464</v>
      </c>
      <c r="G161" s="507"/>
      <c r="H161" s="507"/>
      <c r="I161" s="507"/>
    </row>
    <row r="162" spans="1:9" ht="15" customHeight="1" hidden="1">
      <c r="A162" s="320"/>
      <c r="B162" s="306"/>
      <c r="C162" s="500"/>
      <c r="D162" s="501"/>
      <c r="E162" s="315" t="s">
        <v>208</v>
      </c>
      <c r="F162" s="324"/>
      <c r="G162" s="503"/>
      <c r="H162" s="503"/>
      <c r="I162" s="503"/>
    </row>
    <row r="163" spans="1:9" ht="36" customHeight="1" hidden="1">
      <c r="A163" s="320">
        <v>2231</v>
      </c>
      <c r="B163" s="331" t="s">
        <v>453</v>
      </c>
      <c r="C163" s="504">
        <v>3</v>
      </c>
      <c r="D163" s="505">
        <v>1</v>
      </c>
      <c r="E163" s="315" t="s">
        <v>465</v>
      </c>
      <c r="F163" s="343" t="s">
        <v>466</v>
      </c>
      <c r="G163" s="507"/>
      <c r="H163" s="507"/>
      <c r="I163" s="507"/>
    </row>
    <row r="164" spans="1:9" ht="15" customHeight="1" hidden="1">
      <c r="A164" s="320"/>
      <c r="B164" s="331"/>
      <c r="C164" s="504"/>
      <c r="D164" s="505"/>
      <c r="E164" s="315" t="s">
        <v>166</v>
      </c>
      <c r="F164" s="334"/>
      <c r="G164" s="507"/>
      <c r="H164" s="507"/>
      <c r="I164" s="507"/>
    </row>
    <row r="165" spans="1:9" ht="15" customHeight="1" hidden="1">
      <c r="A165" s="320"/>
      <c r="B165" s="331"/>
      <c r="C165" s="504"/>
      <c r="D165" s="505"/>
      <c r="E165" s="315" t="s">
        <v>167</v>
      </c>
      <c r="F165" s="334"/>
      <c r="G165" s="507"/>
      <c r="H165" s="507"/>
      <c r="I165" s="507"/>
    </row>
    <row r="166" spans="1:9" ht="24" customHeight="1" hidden="1">
      <c r="A166" s="320"/>
      <c r="B166" s="331"/>
      <c r="C166" s="504"/>
      <c r="D166" s="505"/>
      <c r="E166" s="315" t="s">
        <v>167</v>
      </c>
      <c r="F166" s="334"/>
      <c r="G166" s="507"/>
      <c r="H166" s="507"/>
      <c r="I166" s="507"/>
    </row>
    <row r="167" spans="1:9" ht="15" customHeight="1" hidden="1">
      <c r="A167" s="320">
        <v>2240</v>
      </c>
      <c r="B167" s="306" t="s">
        <v>453</v>
      </c>
      <c r="C167" s="500">
        <v>4</v>
      </c>
      <c r="D167" s="501">
        <v>0</v>
      </c>
      <c r="E167" s="323" t="s">
        <v>467</v>
      </c>
      <c r="F167" s="324" t="s">
        <v>468</v>
      </c>
      <c r="G167" s="507"/>
      <c r="H167" s="507"/>
      <c r="I167" s="507"/>
    </row>
    <row r="168" spans="1:9" ht="24" customHeight="1" hidden="1">
      <c r="A168" s="320"/>
      <c r="B168" s="306"/>
      <c r="C168" s="500"/>
      <c r="D168" s="501"/>
      <c r="E168" s="315" t="s">
        <v>208</v>
      </c>
      <c r="F168" s="324"/>
      <c r="G168" s="503"/>
      <c r="H168" s="503"/>
      <c r="I168" s="503"/>
    </row>
    <row r="169" spans="1:9" ht="15" customHeight="1" hidden="1">
      <c r="A169" s="320">
        <v>2241</v>
      </c>
      <c r="B169" s="331" t="s">
        <v>453</v>
      </c>
      <c r="C169" s="504">
        <v>4</v>
      </c>
      <c r="D169" s="505">
        <v>1</v>
      </c>
      <c r="E169" s="315" t="s">
        <v>467</v>
      </c>
      <c r="F169" s="343" t="s">
        <v>468</v>
      </c>
      <c r="G169" s="507"/>
      <c r="H169" s="507"/>
      <c r="I169" s="507"/>
    </row>
    <row r="170" spans="1:9" ht="15" customHeight="1" hidden="1">
      <c r="A170" s="320"/>
      <c r="B170" s="306"/>
      <c r="C170" s="500"/>
      <c r="D170" s="501"/>
      <c r="E170" s="315" t="s">
        <v>208</v>
      </c>
      <c r="F170" s="324"/>
      <c r="G170" s="503"/>
      <c r="H170" s="503"/>
      <c r="I170" s="503"/>
    </row>
    <row r="171" spans="1:9" ht="15" customHeight="1" hidden="1">
      <c r="A171" s="320">
        <v>2250</v>
      </c>
      <c r="B171" s="306" t="s">
        <v>453</v>
      </c>
      <c r="C171" s="500">
        <v>5</v>
      </c>
      <c r="D171" s="501">
        <v>0</v>
      </c>
      <c r="E171" s="323" t="s">
        <v>469</v>
      </c>
      <c r="F171" s="324" t="s">
        <v>470</v>
      </c>
      <c r="G171" s="507"/>
      <c r="H171" s="507"/>
      <c r="I171" s="507"/>
    </row>
    <row r="172" spans="1:9" ht="15" customHeight="1" hidden="1">
      <c r="A172" s="320"/>
      <c r="B172" s="306"/>
      <c r="C172" s="500"/>
      <c r="D172" s="501"/>
      <c r="E172" s="315" t="s">
        <v>208</v>
      </c>
      <c r="F172" s="324"/>
      <c r="G172" s="503"/>
      <c r="H172" s="503"/>
      <c r="I172" s="503"/>
    </row>
    <row r="173" spans="1:9" ht="36" customHeight="1" hidden="1">
      <c r="A173" s="320">
        <v>2251</v>
      </c>
      <c r="B173" s="331" t="s">
        <v>453</v>
      </c>
      <c r="C173" s="504">
        <v>5</v>
      </c>
      <c r="D173" s="505">
        <v>1</v>
      </c>
      <c r="E173" s="315" t="s">
        <v>469</v>
      </c>
      <c r="F173" s="343" t="s">
        <v>471</v>
      </c>
      <c r="G173" s="507"/>
      <c r="H173" s="507"/>
      <c r="I173" s="507"/>
    </row>
    <row r="174" spans="1:9" ht="15" customHeight="1" hidden="1">
      <c r="A174" s="320"/>
      <c r="B174" s="331"/>
      <c r="C174" s="504"/>
      <c r="D174" s="505"/>
      <c r="E174" s="315" t="s">
        <v>166</v>
      </c>
      <c r="F174" s="334"/>
      <c r="G174" s="507"/>
      <c r="H174" s="507"/>
      <c r="I174" s="507"/>
    </row>
    <row r="175" spans="1:9" ht="15" customHeight="1" hidden="1">
      <c r="A175" s="320"/>
      <c r="B175" s="331"/>
      <c r="C175" s="504"/>
      <c r="D175" s="505"/>
      <c r="E175" s="315" t="s">
        <v>167</v>
      </c>
      <c r="F175" s="334"/>
      <c r="G175" s="507"/>
      <c r="H175" s="507"/>
      <c r="I175" s="507"/>
    </row>
    <row r="176" spans="1:9" ht="45" customHeight="1" hidden="1">
      <c r="A176" s="320"/>
      <c r="B176" s="331"/>
      <c r="C176" s="504"/>
      <c r="D176" s="505"/>
      <c r="E176" s="315" t="s">
        <v>167</v>
      </c>
      <c r="F176" s="334"/>
      <c r="G176" s="507"/>
      <c r="H176" s="507"/>
      <c r="I176" s="507"/>
    </row>
    <row r="177" spans="1:9" ht="15" customHeight="1" hidden="1">
      <c r="A177" s="345">
        <v>2300</v>
      </c>
      <c r="B177" s="348" t="s">
        <v>472</v>
      </c>
      <c r="C177" s="500">
        <v>0</v>
      </c>
      <c r="D177" s="501">
        <v>0</v>
      </c>
      <c r="E177" s="349" t="s">
        <v>919</v>
      </c>
      <c r="F177" s="346" t="s">
        <v>473</v>
      </c>
      <c r="G177" s="378"/>
      <c r="H177" s="378"/>
      <c r="I177" s="378"/>
    </row>
    <row r="178" spans="1:9" ht="15" customHeight="1" hidden="1">
      <c r="A178" s="314"/>
      <c r="B178" s="306"/>
      <c r="C178" s="495"/>
      <c r="D178" s="496"/>
      <c r="E178" s="315" t="s">
        <v>182</v>
      </c>
      <c r="F178" s="316"/>
      <c r="G178" s="499"/>
      <c r="H178" s="499"/>
      <c r="I178" s="499"/>
    </row>
    <row r="179" spans="1:9" ht="15" customHeight="1" hidden="1">
      <c r="A179" s="320">
        <v>2310</v>
      </c>
      <c r="B179" s="348" t="s">
        <v>472</v>
      </c>
      <c r="C179" s="500">
        <v>1</v>
      </c>
      <c r="D179" s="501">
        <v>0</v>
      </c>
      <c r="E179" s="323" t="s">
        <v>474</v>
      </c>
      <c r="F179" s="324" t="s">
        <v>475</v>
      </c>
      <c r="G179" s="507"/>
      <c r="H179" s="507"/>
      <c r="I179" s="507"/>
    </row>
    <row r="180" spans="1:9" ht="15" customHeight="1" hidden="1">
      <c r="A180" s="320"/>
      <c r="B180" s="306"/>
      <c r="C180" s="500"/>
      <c r="D180" s="501"/>
      <c r="E180" s="315" t="s">
        <v>208</v>
      </c>
      <c r="F180" s="324"/>
      <c r="G180" s="503"/>
      <c r="H180" s="503"/>
      <c r="I180" s="503"/>
    </row>
    <row r="181" spans="1:9" ht="36" customHeight="1" hidden="1">
      <c r="A181" s="320">
        <v>2311</v>
      </c>
      <c r="B181" s="350" t="s">
        <v>472</v>
      </c>
      <c r="C181" s="504">
        <v>1</v>
      </c>
      <c r="D181" s="505">
        <v>1</v>
      </c>
      <c r="E181" s="315" t="s">
        <v>476</v>
      </c>
      <c r="F181" s="343" t="s">
        <v>477</v>
      </c>
      <c r="G181" s="507"/>
      <c r="H181" s="507"/>
      <c r="I181" s="507"/>
    </row>
    <row r="182" spans="1:9" ht="15" customHeight="1" hidden="1">
      <c r="A182" s="320"/>
      <c r="B182" s="331"/>
      <c r="C182" s="504"/>
      <c r="D182" s="505"/>
      <c r="E182" s="315" t="s">
        <v>166</v>
      </c>
      <c r="F182" s="334"/>
      <c r="G182" s="507"/>
      <c r="H182" s="507"/>
      <c r="I182" s="507"/>
    </row>
    <row r="183" spans="1:9" ht="15" customHeight="1" hidden="1">
      <c r="A183" s="320"/>
      <c r="B183" s="331"/>
      <c r="C183" s="504"/>
      <c r="D183" s="505"/>
      <c r="E183" s="315" t="s">
        <v>167</v>
      </c>
      <c r="F183" s="334"/>
      <c r="G183" s="507"/>
      <c r="H183" s="507"/>
      <c r="I183" s="507"/>
    </row>
    <row r="184" spans="1:9" ht="15" customHeight="1" hidden="1">
      <c r="A184" s="320"/>
      <c r="B184" s="331"/>
      <c r="C184" s="504"/>
      <c r="D184" s="505"/>
      <c r="E184" s="315" t="s">
        <v>167</v>
      </c>
      <c r="F184" s="334"/>
      <c r="G184" s="507"/>
      <c r="H184" s="507"/>
      <c r="I184" s="507"/>
    </row>
    <row r="185" spans="1:9" ht="36" customHeight="1" hidden="1">
      <c r="A185" s="320">
        <v>2312</v>
      </c>
      <c r="B185" s="350" t="s">
        <v>472</v>
      </c>
      <c r="C185" s="504">
        <v>1</v>
      </c>
      <c r="D185" s="505">
        <v>2</v>
      </c>
      <c r="E185" s="315" t="s">
        <v>478</v>
      </c>
      <c r="F185" s="343"/>
      <c r="G185" s="507"/>
      <c r="H185" s="507"/>
      <c r="I185" s="507"/>
    </row>
    <row r="186" spans="1:9" ht="15" customHeight="1" hidden="1">
      <c r="A186" s="320"/>
      <c r="B186" s="331"/>
      <c r="C186" s="504"/>
      <c r="D186" s="505"/>
      <c r="E186" s="315" t="s">
        <v>166</v>
      </c>
      <c r="F186" s="334"/>
      <c r="G186" s="507"/>
      <c r="H186" s="507"/>
      <c r="I186" s="507"/>
    </row>
    <row r="187" spans="1:9" ht="15" customHeight="1" hidden="1">
      <c r="A187" s="320"/>
      <c r="B187" s="331"/>
      <c r="C187" s="504"/>
      <c r="D187" s="505"/>
      <c r="E187" s="315" t="s">
        <v>167</v>
      </c>
      <c r="F187" s="334"/>
      <c r="G187" s="507"/>
      <c r="H187" s="507"/>
      <c r="I187" s="507"/>
    </row>
    <row r="188" spans="1:9" ht="15" customHeight="1" hidden="1">
      <c r="A188" s="320"/>
      <c r="B188" s="331"/>
      <c r="C188" s="504"/>
      <c r="D188" s="505"/>
      <c r="E188" s="315" t="s">
        <v>167</v>
      </c>
      <c r="F188" s="334"/>
      <c r="G188" s="507"/>
      <c r="H188" s="507"/>
      <c r="I188" s="507"/>
    </row>
    <row r="189" spans="1:9" ht="36" customHeight="1" hidden="1">
      <c r="A189" s="320">
        <v>2313</v>
      </c>
      <c r="B189" s="350" t="s">
        <v>472</v>
      </c>
      <c r="C189" s="504">
        <v>1</v>
      </c>
      <c r="D189" s="505">
        <v>3</v>
      </c>
      <c r="E189" s="315" t="s">
        <v>479</v>
      </c>
      <c r="F189" s="343"/>
      <c r="G189" s="507"/>
      <c r="H189" s="507"/>
      <c r="I189" s="507"/>
    </row>
    <row r="190" spans="1:9" ht="15" customHeight="1" hidden="1">
      <c r="A190" s="320"/>
      <c r="B190" s="331"/>
      <c r="C190" s="504"/>
      <c r="D190" s="505"/>
      <c r="E190" s="315" t="s">
        <v>166</v>
      </c>
      <c r="F190" s="334"/>
      <c r="G190" s="507"/>
      <c r="H190" s="507"/>
      <c r="I190" s="507"/>
    </row>
    <row r="191" spans="1:9" ht="15" customHeight="1" hidden="1">
      <c r="A191" s="320"/>
      <c r="B191" s="331"/>
      <c r="C191" s="504"/>
      <c r="D191" s="505"/>
      <c r="E191" s="315" t="s">
        <v>167</v>
      </c>
      <c r="F191" s="334"/>
      <c r="G191" s="507"/>
      <c r="H191" s="507"/>
      <c r="I191" s="507"/>
    </row>
    <row r="192" spans="1:9" ht="15" customHeight="1" hidden="1">
      <c r="A192" s="320"/>
      <c r="B192" s="331"/>
      <c r="C192" s="504"/>
      <c r="D192" s="505"/>
      <c r="E192" s="315" t="s">
        <v>167</v>
      </c>
      <c r="F192" s="334"/>
      <c r="G192" s="507"/>
      <c r="H192" s="507"/>
      <c r="I192" s="507"/>
    </row>
    <row r="193" spans="1:9" ht="15" customHeight="1" hidden="1">
      <c r="A193" s="320">
        <v>2320</v>
      </c>
      <c r="B193" s="348" t="s">
        <v>472</v>
      </c>
      <c r="C193" s="500">
        <v>2</v>
      </c>
      <c r="D193" s="501">
        <v>0</v>
      </c>
      <c r="E193" s="323" t="s">
        <v>480</v>
      </c>
      <c r="F193" s="324" t="s">
        <v>481</v>
      </c>
      <c r="G193" s="507"/>
      <c r="H193" s="507"/>
      <c r="I193" s="507"/>
    </row>
    <row r="194" spans="1:9" ht="15" customHeight="1" hidden="1">
      <c r="A194" s="320"/>
      <c r="B194" s="306"/>
      <c r="C194" s="500"/>
      <c r="D194" s="501"/>
      <c r="E194" s="315" t="s">
        <v>208</v>
      </c>
      <c r="F194" s="324"/>
      <c r="G194" s="503"/>
      <c r="H194" s="503"/>
      <c r="I194" s="503"/>
    </row>
    <row r="195" spans="1:9" ht="36" customHeight="1" hidden="1">
      <c r="A195" s="320">
        <v>2321</v>
      </c>
      <c r="B195" s="350" t="s">
        <v>472</v>
      </c>
      <c r="C195" s="504">
        <v>2</v>
      </c>
      <c r="D195" s="505">
        <v>1</v>
      </c>
      <c r="E195" s="315" t="s">
        <v>482</v>
      </c>
      <c r="F195" s="343" t="s">
        <v>483</v>
      </c>
      <c r="G195" s="507"/>
      <c r="H195" s="507"/>
      <c r="I195" s="507"/>
    </row>
    <row r="196" spans="1:9" ht="15" customHeight="1" hidden="1">
      <c r="A196" s="320"/>
      <c r="B196" s="331"/>
      <c r="C196" s="504"/>
      <c r="D196" s="505"/>
      <c r="E196" s="315" t="s">
        <v>166</v>
      </c>
      <c r="F196" s="334"/>
      <c r="G196" s="507"/>
      <c r="H196" s="507"/>
      <c r="I196" s="507"/>
    </row>
    <row r="197" spans="1:9" ht="15" customHeight="1" hidden="1">
      <c r="A197" s="320"/>
      <c r="B197" s="331"/>
      <c r="C197" s="504"/>
      <c r="D197" s="505"/>
      <c r="E197" s="315" t="s">
        <v>167</v>
      </c>
      <c r="F197" s="334"/>
      <c r="G197" s="507"/>
      <c r="H197" s="507"/>
      <c r="I197" s="507"/>
    </row>
    <row r="198" spans="1:9" ht="24" customHeight="1" hidden="1">
      <c r="A198" s="320"/>
      <c r="B198" s="331"/>
      <c r="C198" s="504"/>
      <c r="D198" s="505"/>
      <c r="E198" s="315" t="s">
        <v>167</v>
      </c>
      <c r="F198" s="334"/>
      <c r="G198" s="507"/>
      <c r="H198" s="507"/>
      <c r="I198" s="507"/>
    </row>
    <row r="199" spans="1:9" ht="15" customHeight="1" hidden="1">
      <c r="A199" s="320">
        <v>2330</v>
      </c>
      <c r="B199" s="348" t="s">
        <v>472</v>
      </c>
      <c r="C199" s="500">
        <v>3</v>
      </c>
      <c r="D199" s="501">
        <v>0</v>
      </c>
      <c r="E199" s="323" t="s">
        <v>484</v>
      </c>
      <c r="F199" s="324" t="s">
        <v>485</v>
      </c>
      <c r="G199" s="507"/>
      <c r="H199" s="507"/>
      <c r="I199" s="507"/>
    </row>
    <row r="200" spans="1:9" ht="15" customHeight="1" hidden="1">
      <c r="A200" s="320"/>
      <c r="B200" s="306"/>
      <c r="C200" s="500"/>
      <c r="D200" s="501"/>
      <c r="E200" s="315" t="s">
        <v>208</v>
      </c>
      <c r="F200" s="324"/>
      <c r="G200" s="503"/>
      <c r="H200" s="503"/>
      <c r="I200" s="503"/>
    </row>
    <row r="201" spans="1:9" ht="36" customHeight="1" hidden="1">
      <c r="A201" s="320">
        <v>2331</v>
      </c>
      <c r="B201" s="350" t="s">
        <v>472</v>
      </c>
      <c r="C201" s="504">
        <v>3</v>
      </c>
      <c r="D201" s="505">
        <v>1</v>
      </c>
      <c r="E201" s="315" t="s">
        <v>486</v>
      </c>
      <c r="F201" s="343" t="s">
        <v>487</v>
      </c>
      <c r="G201" s="507"/>
      <c r="H201" s="507"/>
      <c r="I201" s="507"/>
    </row>
    <row r="202" spans="1:9" ht="15" customHeight="1" hidden="1">
      <c r="A202" s="320"/>
      <c r="B202" s="331"/>
      <c r="C202" s="504"/>
      <c r="D202" s="505"/>
      <c r="E202" s="315" t="s">
        <v>166</v>
      </c>
      <c r="F202" s="334"/>
      <c r="G202" s="507"/>
      <c r="H202" s="507"/>
      <c r="I202" s="507"/>
    </row>
    <row r="203" spans="1:9" ht="15" customHeight="1" hidden="1">
      <c r="A203" s="320"/>
      <c r="B203" s="331"/>
      <c r="C203" s="504"/>
      <c r="D203" s="505"/>
      <c r="E203" s="315" t="s">
        <v>167</v>
      </c>
      <c r="F203" s="334"/>
      <c r="G203" s="507"/>
      <c r="H203" s="507"/>
      <c r="I203" s="507"/>
    </row>
    <row r="204" spans="1:9" ht="15" customHeight="1" hidden="1">
      <c r="A204" s="320"/>
      <c r="B204" s="331"/>
      <c r="C204" s="504"/>
      <c r="D204" s="505"/>
      <c r="E204" s="315" t="s">
        <v>167</v>
      </c>
      <c r="F204" s="334"/>
      <c r="G204" s="507"/>
      <c r="H204" s="507"/>
      <c r="I204" s="507"/>
    </row>
    <row r="205" spans="1:9" ht="36" customHeight="1" hidden="1">
      <c r="A205" s="320">
        <v>2332</v>
      </c>
      <c r="B205" s="350" t="s">
        <v>472</v>
      </c>
      <c r="C205" s="504">
        <v>3</v>
      </c>
      <c r="D205" s="505">
        <v>2</v>
      </c>
      <c r="E205" s="315" t="s">
        <v>488</v>
      </c>
      <c r="F205" s="343"/>
      <c r="G205" s="507"/>
      <c r="H205" s="507"/>
      <c r="I205" s="507"/>
    </row>
    <row r="206" spans="1:9" ht="15" customHeight="1" hidden="1">
      <c r="A206" s="320"/>
      <c r="B206" s="331"/>
      <c r="C206" s="504"/>
      <c r="D206" s="505"/>
      <c r="E206" s="315" t="s">
        <v>166</v>
      </c>
      <c r="F206" s="334"/>
      <c r="G206" s="507"/>
      <c r="H206" s="507"/>
      <c r="I206" s="507"/>
    </row>
    <row r="207" spans="1:9" ht="15" customHeight="1" hidden="1">
      <c r="A207" s="320"/>
      <c r="B207" s="331"/>
      <c r="C207" s="504"/>
      <c r="D207" s="505"/>
      <c r="E207" s="315" t="s">
        <v>167</v>
      </c>
      <c r="F207" s="334"/>
      <c r="G207" s="507"/>
      <c r="H207" s="507"/>
      <c r="I207" s="507"/>
    </row>
    <row r="208" spans="1:9" ht="15" customHeight="1" hidden="1">
      <c r="A208" s="320"/>
      <c r="B208" s="331"/>
      <c r="C208" s="504"/>
      <c r="D208" s="505"/>
      <c r="E208" s="315" t="s">
        <v>167</v>
      </c>
      <c r="F208" s="334"/>
      <c r="G208" s="507"/>
      <c r="H208" s="507"/>
      <c r="I208" s="507"/>
    </row>
    <row r="209" spans="1:9" ht="15" customHeight="1" hidden="1">
      <c r="A209" s="320">
        <v>2340</v>
      </c>
      <c r="B209" s="348" t="s">
        <v>472</v>
      </c>
      <c r="C209" s="500">
        <v>4</v>
      </c>
      <c r="D209" s="501">
        <v>0</v>
      </c>
      <c r="E209" s="323" t="s">
        <v>489</v>
      </c>
      <c r="F209" s="343"/>
      <c r="G209" s="507"/>
      <c r="H209" s="507"/>
      <c r="I209" s="507"/>
    </row>
    <row r="210" spans="1:9" ht="15" customHeight="1" hidden="1">
      <c r="A210" s="320"/>
      <c r="B210" s="306"/>
      <c r="C210" s="500"/>
      <c r="D210" s="501"/>
      <c r="E210" s="315" t="s">
        <v>208</v>
      </c>
      <c r="F210" s="324"/>
      <c r="G210" s="503"/>
      <c r="H210" s="503"/>
      <c r="I210" s="503"/>
    </row>
    <row r="211" spans="1:9" ht="36" customHeight="1" hidden="1">
      <c r="A211" s="320">
        <v>2341</v>
      </c>
      <c r="B211" s="350" t="s">
        <v>472</v>
      </c>
      <c r="C211" s="504">
        <v>4</v>
      </c>
      <c r="D211" s="505">
        <v>1</v>
      </c>
      <c r="E211" s="315" t="s">
        <v>489</v>
      </c>
      <c r="F211" s="343"/>
      <c r="G211" s="507"/>
      <c r="H211" s="507"/>
      <c r="I211" s="507"/>
    </row>
    <row r="212" spans="1:9" ht="15" customHeight="1" hidden="1">
      <c r="A212" s="320"/>
      <c r="B212" s="331"/>
      <c r="C212" s="504"/>
      <c r="D212" s="505"/>
      <c r="E212" s="315" t="s">
        <v>166</v>
      </c>
      <c r="F212" s="334"/>
      <c r="G212" s="507"/>
      <c r="H212" s="507"/>
      <c r="I212" s="507"/>
    </row>
    <row r="213" spans="1:9" ht="15" customHeight="1" hidden="1">
      <c r="A213" s="320"/>
      <c r="B213" s="331"/>
      <c r="C213" s="504"/>
      <c r="D213" s="505"/>
      <c r="E213" s="315" t="s">
        <v>167</v>
      </c>
      <c r="F213" s="334"/>
      <c r="G213" s="507"/>
      <c r="H213" s="507"/>
      <c r="I213" s="507"/>
    </row>
    <row r="214" spans="1:9" ht="15" customHeight="1" hidden="1">
      <c r="A214" s="320"/>
      <c r="B214" s="331"/>
      <c r="C214" s="504"/>
      <c r="D214" s="505"/>
      <c r="E214" s="315" t="s">
        <v>167</v>
      </c>
      <c r="F214" s="334"/>
      <c r="G214" s="507"/>
      <c r="H214" s="507"/>
      <c r="I214" s="507"/>
    </row>
    <row r="215" spans="1:9" ht="15" customHeight="1" hidden="1">
      <c r="A215" s="320">
        <v>2350</v>
      </c>
      <c r="B215" s="348" t="s">
        <v>472</v>
      </c>
      <c r="C215" s="500">
        <v>5</v>
      </c>
      <c r="D215" s="501">
        <v>0</v>
      </c>
      <c r="E215" s="323" t="s">
        <v>490</v>
      </c>
      <c r="F215" s="324" t="s">
        <v>491</v>
      </c>
      <c r="G215" s="507"/>
      <c r="H215" s="507"/>
      <c r="I215" s="507"/>
    </row>
    <row r="216" spans="1:9" ht="15" customHeight="1" hidden="1">
      <c r="A216" s="320"/>
      <c r="B216" s="306"/>
      <c r="C216" s="500"/>
      <c r="D216" s="501"/>
      <c r="E216" s="315" t="s">
        <v>208</v>
      </c>
      <c r="F216" s="324"/>
      <c r="G216" s="503"/>
      <c r="H216" s="503"/>
      <c r="I216" s="503"/>
    </row>
    <row r="217" spans="1:9" ht="36" customHeight="1" hidden="1">
      <c r="A217" s="320">
        <v>2351</v>
      </c>
      <c r="B217" s="350" t="s">
        <v>472</v>
      </c>
      <c r="C217" s="504">
        <v>5</v>
      </c>
      <c r="D217" s="505">
        <v>1</v>
      </c>
      <c r="E217" s="315" t="s">
        <v>492</v>
      </c>
      <c r="F217" s="343" t="s">
        <v>491</v>
      </c>
      <c r="G217" s="507"/>
      <c r="H217" s="507"/>
      <c r="I217" s="507"/>
    </row>
    <row r="218" spans="1:9" ht="15" customHeight="1" hidden="1">
      <c r="A218" s="320"/>
      <c r="B218" s="331"/>
      <c r="C218" s="504"/>
      <c r="D218" s="505"/>
      <c r="E218" s="315" t="s">
        <v>166</v>
      </c>
      <c r="F218" s="334"/>
      <c r="G218" s="507"/>
      <c r="H218" s="507"/>
      <c r="I218" s="507"/>
    </row>
    <row r="219" spans="1:9" ht="15" customHeight="1" hidden="1">
      <c r="A219" s="320"/>
      <c r="B219" s="331"/>
      <c r="C219" s="504"/>
      <c r="D219" s="505"/>
      <c r="E219" s="315" t="s">
        <v>167</v>
      </c>
      <c r="F219" s="334"/>
      <c r="G219" s="507"/>
      <c r="H219" s="507"/>
      <c r="I219" s="507"/>
    </row>
    <row r="220" spans="1:9" ht="36" customHeight="1" hidden="1">
      <c r="A220" s="320"/>
      <c r="B220" s="331"/>
      <c r="C220" s="504"/>
      <c r="D220" s="505"/>
      <c r="E220" s="315" t="s">
        <v>167</v>
      </c>
      <c r="F220" s="334"/>
      <c r="G220" s="507"/>
      <c r="H220" s="507"/>
      <c r="I220" s="507"/>
    </row>
    <row r="221" spans="1:9" ht="15" customHeight="1" hidden="1">
      <c r="A221" s="320">
        <v>2360</v>
      </c>
      <c r="B221" s="348" t="s">
        <v>472</v>
      </c>
      <c r="C221" s="500">
        <v>6</v>
      </c>
      <c r="D221" s="501">
        <v>0</v>
      </c>
      <c r="E221" s="323" t="s">
        <v>493</v>
      </c>
      <c r="F221" s="324" t="s">
        <v>494</v>
      </c>
      <c r="G221" s="507"/>
      <c r="H221" s="507"/>
      <c r="I221" s="507"/>
    </row>
    <row r="222" spans="1:9" ht="24" customHeight="1" hidden="1">
      <c r="A222" s="320"/>
      <c r="B222" s="306"/>
      <c r="C222" s="500"/>
      <c r="D222" s="501"/>
      <c r="E222" s="315" t="s">
        <v>208</v>
      </c>
      <c r="F222" s="324"/>
      <c r="G222" s="503"/>
      <c r="H222" s="503"/>
      <c r="I222" s="503"/>
    </row>
    <row r="223" spans="1:9" ht="36" customHeight="1" hidden="1">
      <c r="A223" s="320">
        <v>2361</v>
      </c>
      <c r="B223" s="350" t="s">
        <v>472</v>
      </c>
      <c r="C223" s="504">
        <v>6</v>
      </c>
      <c r="D223" s="505">
        <v>1</v>
      </c>
      <c r="E223" s="315" t="s">
        <v>493</v>
      </c>
      <c r="F223" s="343" t="s">
        <v>495</v>
      </c>
      <c r="G223" s="507"/>
      <c r="H223" s="507"/>
      <c r="I223" s="507"/>
    </row>
    <row r="224" spans="1:9" ht="15" customHeight="1" hidden="1">
      <c r="A224" s="320"/>
      <c r="B224" s="331"/>
      <c r="C224" s="504"/>
      <c r="D224" s="505"/>
      <c r="E224" s="315" t="s">
        <v>166</v>
      </c>
      <c r="F224" s="334"/>
      <c r="G224" s="507"/>
      <c r="H224" s="507"/>
      <c r="I224" s="507"/>
    </row>
    <row r="225" spans="1:9" ht="15" customHeight="1" hidden="1">
      <c r="A225" s="320"/>
      <c r="B225" s="331"/>
      <c r="C225" s="504"/>
      <c r="D225" s="505"/>
      <c r="E225" s="315" t="s">
        <v>167</v>
      </c>
      <c r="F225" s="334"/>
      <c r="G225" s="507"/>
      <c r="H225" s="507"/>
      <c r="I225" s="507"/>
    </row>
    <row r="226" spans="1:9" ht="28.5" customHeight="1" hidden="1">
      <c r="A226" s="320"/>
      <c r="B226" s="331"/>
      <c r="C226" s="504"/>
      <c r="D226" s="505"/>
      <c r="E226" s="315" t="s">
        <v>167</v>
      </c>
      <c r="F226" s="334"/>
      <c r="G226" s="507"/>
      <c r="H226" s="507"/>
      <c r="I226" s="507"/>
    </row>
    <row r="227" spans="1:9" ht="15" customHeight="1" hidden="1">
      <c r="A227" s="320">
        <v>2370</v>
      </c>
      <c r="B227" s="348" t="s">
        <v>472</v>
      </c>
      <c r="C227" s="500">
        <v>7</v>
      </c>
      <c r="D227" s="501">
        <v>0</v>
      </c>
      <c r="E227" s="323" t="s">
        <v>498</v>
      </c>
      <c r="F227" s="324" t="s">
        <v>497</v>
      </c>
      <c r="G227" s="507"/>
      <c r="H227" s="507"/>
      <c r="I227" s="507"/>
    </row>
    <row r="228" spans="1:9" ht="24" customHeight="1" hidden="1">
      <c r="A228" s="320"/>
      <c r="B228" s="306"/>
      <c r="C228" s="500"/>
      <c r="D228" s="501"/>
      <c r="E228" s="315" t="s">
        <v>208</v>
      </c>
      <c r="F228" s="324"/>
      <c r="G228" s="503"/>
      <c r="H228" s="503"/>
      <c r="I228" s="503"/>
    </row>
    <row r="229" spans="1:9" ht="36" customHeight="1" hidden="1">
      <c r="A229" s="320">
        <v>2371</v>
      </c>
      <c r="B229" s="350" t="s">
        <v>472</v>
      </c>
      <c r="C229" s="504">
        <v>7</v>
      </c>
      <c r="D229" s="505">
        <v>1</v>
      </c>
      <c r="E229" s="315" t="s">
        <v>498</v>
      </c>
      <c r="F229" s="343" t="s">
        <v>499</v>
      </c>
      <c r="G229" s="507"/>
      <c r="H229" s="507"/>
      <c r="I229" s="507"/>
    </row>
    <row r="230" spans="1:9" ht="15" customHeight="1" hidden="1">
      <c r="A230" s="320"/>
      <c r="B230" s="331"/>
      <c r="C230" s="504"/>
      <c r="D230" s="505"/>
      <c r="E230" s="315" t="s">
        <v>166</v>
      </c>
      <c r="F230" s="334"/>
      <c r="G230" s="507"/>
      <c r="H230" s="507"/>
      <c r="I230" s="507"/>
    </row>
    <row r="231" spans="1:9" ht="15" customHeight="1" hidden="1">
      <c r="A231" s="320"/>
      <c r="B231" s="331"/>
      <c r="C231" s="504"/>
      <c r="D231" s="505"/>
      <c r="E231" s="315" t="s">
        <v>167</v>
      </c>
      <c r="F231" s="334"/>
      <c r="G231" s="507"/>
      <c r="H231" s="507"/>
      <c r="I231" s="507"/>
    </row>
    <row r="232" spans="1:9" ht="36" customHeight="1" hidden="1">
      <c r="A232" s="320"/>
      <c r="B232" s="331"/>
      <c r="C232" s="504"/>
      <c r="D232" s="505"/>
      <c r="E232" s="315" t="s">
        <v>167</v>
      </c>
      <c r="F232" s="334"/>
      <c r="G232" s="507"/>
      <c r="H232" s="507"/>
      <c r="I232" s="507"/>
    </row>
    <row r="233" spans="1:9" ht="22.5" customHeight="1">
      <c r="A233" s="345">
        <v>2400</v>
      </c>
      <c r="B233" s="348" t="s">
        <v>500</v>
      </c>
      <c r="C233" s="500">
        <v>0</v>
      </c>
      <c r="D233" s="501">
        <v>0</v>
      </c>
      <c r="E233" s="349" t="s">
        <v>920</v>
      </c>
      <c r="F233" s="346" t="s">
        <v>501</v>
      </c>
      <c r="G233" s="543">
        <f>H233+I233</f>
        <v>-7000</v>
      </c>
      <c r="H233" s="543">
        <f>H235+H323</f>
        <v>0</v>
      </c>
      <c r="I233" s="543">
        <f>I323+I349</f>
        <v>-7000</v>
      </c>
    </row>
    <row r="234" spans="1:9" ht="18" customHeight="1" hidden="1">
      <c r="A234" s="314"/>
      <c r="B234" s="306"/>
      <c r="C234" s="495"/>
      <c r="D234" s="496"/>
      <c r="E234" s="315" t="s">
        <v>182</v>
      </c>
      <c r="F234" s="316"/>
      <c r="G234" s="499"/>
      <c r="H234" s="499"/>
      <c r="I234" s="499"/>
    </row>
    <row r="235" spans="1:9" ht="15" customHeight="1" hidden="1">
      <c r="A235" s="320">
        <v>2410</v>
      </c>
      <c r="B235" s="348" t="s">
        <v>500</v>
      </c>
      <c r="C235" s="500">
        <v>1</v>
      </c>
      <c r="D235" s="501">
        <v>0</v>
      </c>
      <c r="E235" s="323" t="s">
        <v>502</v>
      </c>
      <c r="F235" s="324" t="s">
        <v>503</v>
      </c>
      <c r="G235" s="533">
        <f>H235+I235</f>
        <v>0</v>
      </c>
      <c r="H235" s="533">
        <f>H237</f>
        <v>0</v>
      </c>
      <c r="I235" s="507"/>
    </row>
    <row r="236" spans="1:9" ht="15" customHeight="1" hidden="1">
      <c r="A236" s="320"/>
      <c r="B236" s="306"/>
      <c r="C236" s="500"/>
      <c r="D236" s="501"/>
      <c r="E236" s="315" t="s">
        <v>208</v>
      </c>
      <c r="F236" s="324"/>
      <c r="G236" s="544"/>
      <c r="H236" s="544"/>
      <c r="I236" s="503"/>
    </row>
    <row r="237" spans="1:9" ht="24" customHeight="1" hidden="1">
      <c r="A237" s="320">
        <v>2411</v>
      </c>
      <c r="B237" s="350" t="s">
        <v>500</v>
      </c>
      <c r="C237" s="504">
        <v>1</v>
      </c>
      <c r="D237" s="505">
        <v>1</v>
      </c>
      <c r="E237" s="315" t="s">
        <v>504</v>
      </c>
      <c r="F237" s="334" t="s">
        <v>505</v>
      </c>
      <c r="G237" s="533">
        <f>G238</f>
        <v>0</v>
      </c>
      <c r="H237" s="533">
        <f>H238</f>
        <v>0</v>
      </c>
      <c r="I237" s="507"/>
    </row>
    <row r="238" spans="1:9" ht="15" customHeight="1" hidden="1">
      <c r="A238" s="320"/>
      <c r="B238" s="331"/>
      <c r="C238" s="504"/>
      <c r="D238" s="505"/>
      <c r="E238" s="37" t="s">
        <v>821</v>
      </c>
      <c r="F238" s="334"/>
      <c r="G238" s="727">
        <f>H238</f>
        <v>0</v>
      </c>
      <c r="H238" s="727">
        <v>0</v>
      </c>
      <c r="I238" s="507"/>
    </row>
    <row r="239" spans="1:9" ht="15" customHeight="1" hidden="1">
      <c r="A239" s="320"/>
      <c r="B239" s="331"/>
      <c r="C239" s="504"/>
      <c r="D239" s="505"/>
      <c r="E239" s="315" t="s">
        <v>167</v>
      </c>
      <c r="F239" s="334"/>
      <c r="G239" s="728"/>
      <c r="H239" s="728"/>
      <c r="I239" s="507"/>
    </row>
    <row r="240" spans="1:9" ht="24" customHeight="1" hidden="1">
      <c r="A240" s="320"/>
      <c r="B240" s="331"/>
      <c r="C240" s="504"/>
      <c r="D240" s="505"/>
      <c r="E240" s="315" t="s">
        <v>167</v>
      </c>
      <c r="F240" s="334"/>
      <c r="G240" s="728"/>
      <c r="H240" s="728"/>
      <c r="I240" s="507"/>
    </row>
    <row r="241" spans="1:9" ht="36" customHeight="1" hidden="1">
      <c r="A241" s="320">
        <v>2412</v>
      </c>
      <c r="B241" s="350" t="s">
        <v>500</v>
      </c>
      <c r="C241" s="504">
        <v>1</v>
      </c>
      <c r="D241" s="505">
        <v>2</v>
      </c>
      <c r="E241" s="315" t="s">
        <v>506</v>
      </c>
      <c r="F241" s="343" t="s">
        <v>507</v>
      </c>
      <c r="G241" s="728"/>
      <c r="H241" s="728"/>
      <c r="I241" s="507"/>
    </row>
    <row r="242" spans="1:9" ht="15" customHeight="1" hidden="1">
      <c r="A242" s="320"/>
      <c r="B242" s="331"/>
      <c r="C242" s="504"/>
      <c r="D242" s="505"/>
      <c r="E242" s="315" t="s">
        <v>166</v>
      </c>
      <c r="F242" s="334"/>
      <c r="G242" s="728"/>
      <c r="H242" s="728"/>
      <c r="I242" s="507"/>
    </row>
    <row r="243" spans="1:9" ht="15" customHeight="1" hidden="1">
      <c r="A243" s="320"/>
      <c r="B243" s="331"/>
      <c r="C243" s="504"/>
      <c r="D243" s="505"/>
      <c r="E243" s="315" t="s">
        <v>167</v>
      </c>
      <c r="F243" s="334"/>
      <c r="G243" s="728"/>
      <c r="H243" s="728"/>
      <c r="I243" s="507"/>
    </row>
    <row r="244" spans="1:9" ht="24" customHeight="1" hidden="1">
      <c r="A244" s="320"/>
      <c r="B244" s="331"/>
      <c r="C244" s="504"/>
      <c r="D244" s="505"/>
      <c r="E244" s="315" t="s">
        <v>167</v>
      </c>
      <c r="F244" s="334"/>
      <c r="G244" s="728"/>
      <c r="H244" s="728"/>
      <c r="I244" s="507"/>
    </row>
    <row r="245" spans="1:9" ht="15" customHeight="1" hidden="1">
      <c r="A245" s="320">
        <v>2420</v>
      </c>
      <c r="B245" s="348" t="s">
        <v>500</v>
      </c>
      <c r="C245" s="500">
        <v>2</v>
      </c>
      <c r="D245" s="501">
        <v>0</v>
      </c>
      <c r="E245" s="323" t="s">
        <v>508</v>
      </c>
      <c r="F245" s="324" t="s">
        <v>509</v>
      </c>
      <c r="G245" s="728"/>
      <c r="H245" s="728"/>
      <c r="I245" s="507"/>
    </row>
    <row r="246" spans="1:9" ht="15" customHeight="1" hidden="1">
      <c r="A246" s="320"/>
      <c r="B246" s="306"/>
      <c r="C246" s="500"/>
      <c r="D246" s="501"/>
      <c r="E246" s="315" t="s">
        <v>208</v>
      </c>
      <c r="F246" s="324"/>
      <c r="G246" s="729"/>
      <c r="H246" s="729"/>
      <c r="I246" s="503"/>
    </row>
    <row r="247" spans="1:9" ht="36" customHeight="1" hidden="1">
      <c r="A247" s="320">
        <v>2421</v>
      </c>
      <c r="B247" s="350" t="s">
        <v>500</v>
      </c>
      <c r="C247" s="504">
        <v>2</v>
      </c>
      <c r="D247" s="505">
        <v>1</v>
      </c>
      <c r="E247" s="315" t="s">
        <v>510</v>
      </c>
      <c r="F247" s="343" t="s">
        <v>511</v>
      </c>
      <c r="G247" s="728"/>
      <c r="H247" s="728"/>
      <c r="I247" s="507"/>
    </row>
    <row r="248" spans="1:9" ht="15" customHeight="1" hidden="1">
      <c r="A248" s="320"/>
      <c r="B248" s="331"/>
      <c r="C248" s="504"/>
      <c r="D248" s="505"/>
      <c r="E248" s="315" t="s">
        <v>166</v>
      </c>
      <c r="F248" s="334"/>
      <c r="G248" s="728"/>
      <c r="H248" s="728"/>
      <c r="I248" s="507"/>
    </row>
    <row r="249" spans="1:9" ht="15" customHeight="1" hidden="1">
      <c r="A249" s="320"/>
      <c r="B249" s="331"/>
      <c r="C249" s="504"/>
      <c r="D249" s="505"/>
      <c r="E249" s="217" t="s">
        <v>89</v>
      </c>
      <c r="F249" s="334"/>
      <c r="G249" s="728"/>
      <c r="H249" s="728"/>
      <c r="I249" s="507"/>
    </row>
    <row r="250" spans="1:9" ht="15" customHeight="1" hidden="1">
      <c r="A250" s="320"/>
      <c r="B250" s="331"/>
      <c r="C250" s="504"/>
      <c r="D250" s="505"/>
      <c r="E250" s="217" t="s">
        <v>93</v>
      </c>
      <c r="F250" s="334"/>
      <c r="G250" s="728"/>
      <c r="H250" s="728"/>
      <c r="I250" s="507"/>
    </row>
    <row r="251" spans="1:9" ht="36" customHeight="1" hidden="1">
      <c r="A251" s="320">
        <v>2422</v>
      </c>
      <c r="B251" s="350" t="s">
        <v>500</v>
      </c>
      <c r="C251" s="504">
        <v>2</v>
      </c>
      <c r="D251" s="505">
        <v>2</v>
      </c>
      <c r="E251" s="315" t="s">
        <v>512</v>
      </c>
      <c r="F251" s="343" t="s">
        <v>513</v>
      </c>
      <c r="G251" s="728"/>
      <c r="H251" s="728"/>
      <c r="I251" s="507"/>
    </row>
    <row r="252" spans="1:9" ht="15" customHeight="1" hidden="1">
      <c r="A252" s="320"/>
      <c r="B252" s="331"/>
      <c r="C252" s="504"/>
      <c r="D252" s="505"/>
      <c r="E252" s="315" t="s">
        <v>166</v>
      </c>
      <c r="F252" s="334"/>
      <c r="G252" s="728"/>
      <c r="H252" s="728"/>
      <c r="I252" s="507"/>
    </row>
    <row r="253" spans="1:9" ht="15" customHeight="1" hidden="1">
      <c r="A253" s="320"/>
      <c r="B253" s="331"/>
      <c r="C253" s="504"/>
      <c r="D253" s="505"/>
      <c r="E253" s="315" t="s">
        <v>167</v>
      </c>
      <c r="F253" s="334"/>
      <c r="G253" s="728"/>
      <c r="H253" s="728"/>
      <c r="I253" s="507"/>
    </row>
    <row r="254" spans="1:9" ht="15" customHeight="1" hidden="1">
      <c r="A254" s="320"/>
      <c r="B254" s="331"/>
      <c r="C254" s="504"/>
      <c r="D254" s="505"/>
      <c r="E254" s="315" t="s">
        <v>167</v>
      </c>
      <c r="F254" s="334"/>
      <c r="G254" s="728"/>
      <c r="H254" s="728"/>
      <c r="I254" s="507"/>
    </row>
    <row r="255" spans="1:9" ht="36" customHeight="1" hidden="1">
      <c r="A255" s="320">
        <v>2423</v>
      </c>
      <c r="B255" s="350" t="s">
        <v>500</v>
      </c>
      <c r="C255" s="504">
        <v>2</v>
      </c>
      <c r="D255" s="505">
        <v>3</v>
      </c>
      <c r="E255" s="315" t="s">
        <v>514</v>
      </c>
      <c r="F255" s="343" t="s">
        <v>515</v>
      </c>
      <c r="G255" s="728"/>
      <c r="H255" s="728"/>
      <c r="I255" s="507"/>
    </row>
    <row r="256" spans="1:9" ht="15" customHeight="1" hidden="1">
      <c r="A256" s="320"/>
      <c r="B256" s="331"/>
      <c r="C256" s="504"/>
      <c r="D256" s="505"/>
      <c r="E256" s="315" t="s">
        <v>166</v>
      </c>
      <c r="F256" s="334"/>
      <c r="G256" s="728"/>
      <c r="H256" s="728"/>
      <c r="I256" s="507"/>
    </row>
    <row r="257" spans="1:9" ht="15" customHeight="1" hidden="1">
      <c r="A257" s="320"/>
      <c r="B257" s="331"/>
      <c r="C257" s="504"/>
      <c r="D257" s="505"/>
      <c r="E257" s="315" t="s">
        <v>167</v>
      </c>
      <c r="F257" s="334"/>
      <c r="G257" s="728"/>
      <c r="H257" s="728"/>
      <c r="I257" s="507"/>
    </row>
    <row r="258" spans="1:9" ht="15" customHeight="1" hidden="1">
      <c r="A258" s="320"/>
      <c r="B258" s="331"/>
      <c r="C258" s="504"/>
      <c r="D258" s="505"/>
      <c r="E258" s="315" t="s">
        <v>167</v>
      </c>
      <c r="F258" s="334"/>
      <c r="G258" s="728"/>
      <c r="H258" s="728"/>
      <c r="I258" s="507"/>
    </row>
    <row r="259" spans="1:9" ht="36" customHeight="1" hidden="1">
      <c r="A259" s="320">
        <v>2424</v>
      </c>
      <c r="B259" s="350" t="s">
        <v>500</v>
      </c>
      <c r="C259" s="504">
        <v>2</v>
      </c>
      <c r="D259" s="505">
        <v>4</v>
      </c>
      <c r="E259" s="315" t="s">
        <v>516</v>
      </c>
      <c r="F259" s="343"/>
      <c r="G259" s="728"/>
      <c r="H259" s="728"/>
      <c r="I259" s="507"/>
    </row>
    <row r="260" spans="1:9" ht="15" customHeight="1" hidden="1">
      <c r="A260" s="320"/>
      <c r="B260" s="331"/>
      <c r="C260" s="504"/>
      <c r="D260" s="505"/>
      <c r="E260" s="315" t="s">
        <v>166</v>
      </c>
      <c r="F260" s="334"/>
      <c r="G260" s="728"/>
      <c r="H260" s="728"/>
      <c r="I260" s="507"/>
    </row>
    <row r="261" spans="1:9" ht="15" customHeight="1" hidden="1">
      <c r="A261" s="320"/>
      <c r="B261" s="331"/>
      <c r="C261" s="504"/>
      <c r="D261" s="505"/>
      <c r="E261" s="315" t="s">
        <v>167</v>
      </c>
      <c r="F261" s="334"/>
      <c r="G261" s="728"/>
      <c r="H261" s="728"/>
      <c r="I261" s="507"/>
    </row>
    <row r="262" spans="1:9" ht="15" customHeight="1" hidden="1">
      <c r="A262" s="320"/>
      <c r="B262" s="331"/>
      <c r="C262" s="504"/>
      <c r="D262" s="505"/>
      <c r="E262" s="315" t="s">
        <v>167</v>
      </c>
      <c r="F262" s="334"/>
      <c r="G262" s="728"/>
      <c r="H262" s="728"/>
      <c r="I262" s="507"/>
    </row>
    <row r="263" spans="1:9" ht="15" customHeight="1" hidden="1">
      <c r="A263" s="320">
        <v>2430</v>
      </c>
      <c r="B263" s="348" t="s">
        <v>500</v>
      </c>
      <c r="C263" s="500">
        <v>3</v>
      </c>
      <c r="D263" s="501">
        <v>0</v>
      </c>
      <c r="E263" s="323" t="s">
        <v>517</v>
      </c>
      <c r="F263" s="324" t="s">
        <v>518</v>
      </c>
      <c r="G263" s="728"/>
      <c r="H263" s="728"/>
      <c r="I263" s="507"/>
    </row>
    <row r="264" spans="1:9" ht="15" customHeight="1" hidden="1">
      <c r="A264" s="320"/>
      <c r="B264" s="306"/>
      <c r="C264" s="500"/>
      <c r="D264" s="501"/>
      <c r="E264" s="315" t="s">
        <v>208</v>
      </c>
      <c r="F264" s="324"/>
      <c r="G264" s="729"/>
      <c r="H264" s="729"/>
      <c r="I264" s="503"/>
    </row>
    <row r="265" spans="1:9" ht="36" customHeight="1" hidden="1">
      <c r="A265" s="320">
        <v>2431</v>
      </c>
      <c r="B265" s="350" t="s">
        <v>500</v>
      </c>
      <c r="C265" s="504">
        <v>3</v>
      </c>
      <c r="D265" s="505">
        <v>1</v>
      </c>
      <c r="E265" s="315" t="s">
        <v>519</v>
      </c>
      <c r="F265" s="343" t="s">
        <v>520</v>
      </c>
      <c r="G265" s="728"/>
      <c r="H265" s="728"/>
      <c r="I265" s="507"/>
    </row>
    <row r="266" spans="1:9" ht="15" customHeight="1" hidden="1">
      <c r="A266" s="320"/>
      <c r="B266" s="331"/>
      <c r="C266" s="504"/>
      <c r="D266" s="505"/>
      <c r="E266" s="315" t="s">
        <v>166</v>
      </c>
      <c r="F266" s="334"/>
      <c r="G266" s="728"/>
      <c r="H266" s="728"/>
      <c r="I266" s="507"/>
    </row>
    <row r="267" spans="1:9" ht="15" customHeight="1" hidden="1">
      <c r="A267" s="320"/>
      <c r="B267" s="331"/>
      <c r="C267" s="504"/>
      <c r="D267" s="505"/>
      <c r="E267" s="315" t="s">
        <v>167</v>
      </c>
      <c r="F267" s="334"/>
      <c r="G267" s="728"/>
      <c r="H267" s="728"/>
      <c r="I267" s="507"/>
    </row>
    <row r="268" spans="1:9" ht="15" customHeight="1" hidden="1">
      <c r="A268" s="320"/>
      <c r="B268" s="331"/>
      <c r="C268" s="504"/>
      <c r="D268" s="505"/>
      <c r="E268" s="315" t="s">
        <v>167</v>
      </c>
      <c r="F268" s="334"/>
      <c r="G268" s="728"/>
      <c r="H268" s="728"/>
      <c r="I268" s="507"/>
    </row>
    <row r="269" spans="1:9" ht="36" customHeight="1" hidden="1">
      <c r="A269" s="320">
        <v>2432</v>
      </c>
      <c r="B269" s="350" t="s">
        <v>500</v>
      </c>
      <c r="C269" s="504">
        <v>3</v>
      </c>
      <c r="D269" s="505">
        <v>2</v>
      </c>
      <c r="E269" s="315" t="s">
        <v>521</v>
      </c>
      <c r="F269" s="343" t="s">
        <v>522</v>
      </c>
      <c r="G269" s="728"/>
      <c r="H269" s="728"/>
      <c r="I269" s="507"/>
    </row>
    <row r="270" spans="1:9" ht="15" customHeight="1" hidden="1">
      <c r="A270" s="320"/>
      <c r="B270" s="331"/>
      <c r="C270" s="504"/>
      <c r="D270" s="505"/>
      <c r="E270" s="315" t="s">
        <v>166</v>
      </c>
      <c r="F270" s="334"/>
      <c r="G270" s="728"/>
      <c r="H270" s="728"/>
      <c r="I270" s="507"/>
    </row>
    <row r="271" spans="1:9" ht="15" customHeight="1" hidden="1">
      <c r="A271" s="320"/>
      <c r="B271" s="331"/>
      <c r="C271" s="504"/>
      <c r="D271" s="505"/>
      <c r="E271" s="315" t="s">
        <v>167</v>
      </c>
      <c r="F271" s="334"/>
      <c r="G271" s="728"/>
      <c r="H271" s="728"/>
      <c r="I271" s="507"/>
    </row>
    <row r="272" spans="1:9" ht="15" customHeight="1" hidden="1">
      <c r="A272" s="320"/>
      <c r="B272" s="331"/>
      <c r="C272" s="504"/>
      <c r="D272" s="505"/>
      <c r="E272" s="315" t="s">
        <v>167</v>
      </c>
      <c r="F272" s="334"/>
      <c r="G272" s="728"/>
      <c r="H272" s="728"/>
      <c r="I272" s="507"/>
    </row>
    <row r="273" spans="1:9" ht="36" customHeight="1" hidden="1">
      <c r="A273" s="320">
        <v>2433</v>
      </c>
      <c r="B273" s="350" t="s">
        <v>500</v>
      </c>
      <c r="C273" s="504">
        <v>3</v>
      </c>
      <c r="D273" s="505">
        <v>3</v>
      </c>
      <c r="E273" s="315" t="s">
        <v>523</v>
      </c>
      <c r="F273" s="343" t="s">
        <v>524</v>
      </c>
      <c r="G273" s="728"/>
      <c r="H273" s="728"/>
      <c r="I273" s="507"/>
    </row>
    <row r="274" spans="1:9" ht="15" customHeight="1" hidden="1">
      <c r="A274" s="320"/>
      <c r="B274" s="331"/>
      <c r="C274" s="504"/>
      <c r="D274" s="505"/>
      <c r="E274" s="315" t="s">
        <v>166</v>
      </c>
      <c r="F274" s="334"/>
      <c r="G274" s="728"/>
      <c r="H274" s="728"/>
      <c r="I274" s="507"/>
    </row>
    <row r="275" spans="1:9" ht="15" customHeight="1" hidden="1">
      <c r="A275" s="320"/>
      <c r="B275" s="331"/>
      <c r="C275" s="504"/>
      <c r="D275" s="505"/>
      <c r="E275" s="315" t="s">
        <v>167</v>
      </c>
      <c r="F275" s="334"/>
      <c r="G275" s="728"/>
      <c r="H275" s="728"/>
      <c r="I275" s="507"/>
    </row>
    <row r="276" spans="1:9" ht="24" customHeight="1" hidden="1">
      <c r="A276" s="320"/>
      <c r="B276" s="331"/>
      <c r="C276" s="504"/>
      <c r="D276" s="505"/>
      <c r="E276" s="315" t="s">
        <v>167</v>
      </c>
      <c r="F276" s="334"/>
      <c r="G276" s="728"/>
      <c r="H276" s="728"/>
      <c r="I276" s="507"/>
    </row>
    <row r="277" spans="1:9" ht="15" customHeight="1" hidden="1">
      <c r="A277" s="320">
        <v>2440</v>
      </c>
      <c r="B277" s="348" t="s">
        <v>500</v>
      </c>
      <c r="C277" s="500">
        <v>4</v>
      </c>
      <c r="D277" s="501">
        <v>0</v>
      </c>
      <c r="E277" s="323" t="s">
        <v>531</v>
      </c>
      <c r="F277" s="324" t="s">
        <v>532</v>
      </c>
      <c r="G277" s="728"/>
      <c r="H277" s="728"/>
      <c r="I277" s="507"/>
    </row>
    <row r="278" spans="1:9" ht="28.5" customHeight="1" hidden="1">
      <c r="A278" s="320"/>
      <c r="B278" s="306"/>
      <c r="C278" s="500"/>
      <c r="D278" s="501"/>
      <c r="E278" s="315" t="s">
        <v>208</v>
      </c>
      <c r="F278" s="324"/>
      <c r="G278" s="729"/>
      <c r="H278" s="729"/>
      <c r="I278" s="503"/>
    </row>
    <row r="279" spans="1:9" ht="36" customHeight="1" hidden="1">
      <c r="A279" s="320">
        <v>2441</v>
      </c>
      <c r="B279" s="350" t="s">
        <v>500</v>
      </c>
      <c r="C279" s="504">
        <v>4</v>
      </c>
      <c r="D279" s="505">
        <v>1</v>
      </c>
      <c r="E279" s="315" t="s">
        <v>533</v>
      </c>
      <c r="F279" s="343" t="s">
        <v>534</v>
      </c>
      <c r="G279" s="728"/>
      <c r="H279" s="728"/>
      <c r="I279" s="507"/>
    </row>
    <row r="280" spans="1:9" ht="15" customHeight="1" hidden="1">
      <c r="A280" s="320"/>
      <c r="B280" s="331"/>
      <c r="C280" s="504"/>
      <c r="D280" s="505"/>
      <c r="E280" s="315" t="s">
        <v>166</v>
      </c>
      <c r="F280" s="334"/>
      <c r="G280" s="728"/>
      <c r="H280" s="728"/>
      <c r="I280" s="507"/>
    </row>
    <row r="281" spans="1:9" ht="15" customHeight="1" hidden="1">
      <c r="A281" s="320"/>
      <c r="B281" s="331"/>
      <c r="C281" s="504"/>
      <c r="D281" s="505"/>
      <c r="E281" s="315" t="s">
        <v>167</v>
      </c>
      <c r="F281" s="334"/>
      <c r="G281" s="728"/>
      <c r="H281" s="728"/>
      <c r="I281" s="507"/>
    </row>
    <row r="282" spans="1:9" ht="15" customHeight="1" hidden="1">
      <c r="A282" s="320"/>
      <c r="B282" s="331"/>
      <c r="C282" s="504"/>
      <c r="D282" s="505"/>
      <c r="E282" s="315" t="s">
        <v>167</v>
      </c>
      <c r="F282" s="334"/>
      <c r="G282" s="728"/>
      <c r="H282" s="728"/>
      <c r="I282" s="507"/>
    </row>
    <row r="283" spans="1:9" ht="36" customHeight="1" hidden="1">
      <c r="A283" s="320">
        <v>2442</v>
      </c>
      <c r="B283" s="350" t="s">
        <v>500</v>
      </c>
      <c r="C283" s="504">
        <v>4</v>
      </c>
      <c r="D283" s="505">
        <v>2</v>
      </c>
      <c r="E283" s="315" t="s">
        <v>535</v>
      </c>
      <c r="F283" s="343" t="s">
        <v>536</v>
      </c>
      <c r="G283" s="728"/>
      <c r="H283" s="728"/>
      <c r="I283" s="507"/>
    </row>
    <row r="284" spans="1:9" ht="15" customHeight="1" hidden="1">
      <c r="A284" s="320"/>
      <c r="B284" s="331"/>
      <c r="C284" s="504"/>
      <c r="D284" s="505"/>
      <c r="E284" s="315" t="s">
        <v>166</v>
      </c>
      <c r="F284" s="334"/>
      <c r="G284" s="728"/>
      <c r="H284" s="728"/>
      <c r="I284" s="507"/>
    </row>
    <row r="285" spans="1:9" ht="15" customHeight="1" hidden="1">
      <c r="A285" s="320"/>
      <c r="B285" s="331"/>
      <c r="C285" s="504"/>
      <c r="D285" s="505"/>
      <c r="E285" s="315" t="s">
        <v>167</v>
      </c>
      <c r="F285" s="334"/>
      <c r="G285" s="728"/>
      <c r="H285" s="728"/>
      <c r="I285" s="507"/>
    </row>
    <row r="286" spans="1:9" ht="15" customHeight="1" hidden="1">
      <c r="A286" s="320"/>
      <c r="B286" s="331"/>
      <c r="C286" s="504"/>
      <c r="D286" s="505"/>
      <c r="E286" s="315" t="s">
        <v>167</v>
      </c>
      <c r="F286" s="334"/>
      <c r="G286" s="728"/>
      <c r="H286" s="728"/>
      <c r="I286" s="507"/>
    </row>
    <row r="287" spans="1:9" ht="36" customHeight="1" hidden="1">
      <c r="A287" s="320">
        <v>2443</v>
      </c>
      <c r="B287" s="350" t="s">
        <v>500</v>
      </c>
      <c r="C287" s="504">
        <v>4</v>
      </c>
      <c r="D287" s="505">
        <v>3</v>
      </c>
      <c r="E287" s="315" t="s">
        <v>537</v>
      </c>
      <c r="F287" s="343" t="s">
        <v>538</v>
      </c>
      <c r="G287" s="728"/>
      <c r="H287" s="728"/>
      <c r="I287" s="507"/>
    </row>
    <row r="288" spans="1:9" ht="15" customHeight="1" hidden="1">
      <c r="A288" s="320"/>
      <c r="B288" s="331"/>
      <c r="C288" s="504"/>
      <c r="D288" s="505"/>
      <c r="E288" s="315" t="s">
        <v>166</v>
      </c>
      <c r="F288" s="334"/>
      <c r="G288" s="728"/>
      <c r="H288" s="728"/>
      <c r="I288" s="507"/>
    </row>
    <row r="289" spans="1:9" ht="15" customHeight="1" hidden="1">
      <c r="A289" s="320"/>
      <c r="B289" s="331"/>
      <c r="C289" s="504"/>
      <c r="D289" s="505"/>
      <c r="E289" s="315" t="s">
        <v>167</v>
      </c>
      <c r="F289" s="334"/>
      <c r="G289" s="728"/>
      <c r="H289" s="728"/>
      <c r="I289" s="507"/>
    </row>
    <row r="290" spans="1:9" ht="15" customHeight="1" hidden="1">
      <c r="A290" s="320"/>
      <c r="B290" s="331"/>
      <c r="C290" s="504"/>
      <c r="D290" s="505"/>
      <c r="E290" s="315" t="s">
        <v>167</v>
      </c>
      <c r="F290" s="334"/>
      <c r="G290" s="728"/>
      <c r="H290" s="728"/>
      <c r="I290" s="507"/>
    </row>
    <row r="291" spans="1:9" ht="15" customHeight="1" hidden="1">
      <c r="A291" s="320">
        <v>2450</v>
      </c>
      <c r="B291" s="348" t="s">
        <v>500</v>
      </c>
      <c r="C291" s="500">
        <v>5</v>
      </c>
      <c r="D291" s="501">
        <v>0</v>
      </c>
      <c r="E291" s="323" t="s">
        <v>539</v>
      </c>
      <c r="F291" s="347" t="s">
        <v>540</v>
      </c>
      <c r="G291" s="728"/>
      <c r="H291" s="728"/>
      <c r="I291" s="507"/>
    </row>
    <row r="292" spans="1:9" ht="15" customHeight="1" hidden="1">
      <c r="A292" s="320"/>
      <c r="B292" s="306"/>
      <c r="C292" s="500"/>
      <c r="D292" s="501"/>
      <c r="E292" s="315" t="s">
        <v>208</v>
      </c>
      <c r="F292" s="324"/>
      <c r="G292" s="729"/>
      <c r="H292" s="729"/>
      <c r="I292" s="503"/>
    </row>
    <row r="293" spans="1:9" ht="36" customHeight="1" hidden="1">
      <c r="A293" s="320">
        <v>2451</v>
      </c>
      <c r="B293" s="350" t="s">
        <v>500</v>
      </c>
      <c r="C293" s="504">
        <v>5</v>
      </c>
      <c r="D293" s="505">
        <v>1</v>
      </c>
      <c r="E293" s="315" t="s">
        <v>541</v>
      </c>
      <c r="F293" s="343" t="s">
        <v>542</v>
      </c>
      <c r="G293" s="728"/>
      <c r="H293" s="728"/>
      <c r="I293" s="507"/>
    </row>
    <row r="294" spans="1:9" ht="15" customHeight="1" hidden="1">
      <c r="A294" s="320"/>
      <c r="B294" s="331"/>
      <c r="C294" s="504"/>
      <c r="D294" s="505"/>
      <c r="E294" s="315" t="s">
        <v>166</v>
      </c>
      <c r="F294" s="334"/>
      <c r="G294" s="728"/>
      <c r="H294" s="728"/>
      <c r="I294" s="507"/>
    </row>
    <row r="295" spans="1:9" ht="15" customHeight="1" hidden="1">
      <c r="A295" s="320"/>
      <c r="B295" s="331"/>
      <c r="C295" s="504"/>
      <c r="D295" s="505"/>
      <c r="E295" s="315" t="s">
        <v>167</v>
      </c>
      <c r="F295" s="334"/>
      <c r="G295" s="728"/>
      <c r="H295" s="728"/>
      <c r="I295" s="507"/>
    </row>
    <row r="296" spans="1:9" ht="15" customHeight="1" hidden="1">
      <c r="A296" s="320"/>
      <c r="B296" s="331"/>
      <c r="C296" s="504"/>
      <c r="D296" s="505"/>
      <c r="E296" s="315" t="s">
        <v>167</v>
      </c>
      <c r="F296" s="334"/>
      <c r="G296" s="728"/>
      <c r="H296" s="728"/>
      <c r="I296" s="507"/>
    </row>
    <row r="297" spans="1:9" ht="36" customHeight="1" hidden="1">
      <c r="A297" s="320">
        <v>2452</v>
      </c>
      <c r="B297" s="350" t="s">
        <v>500</v>
      </c>
      <c r="C297" s="504">
        <v>5</v>
      </c>
      <c r="D297" s="505">
        <v>2</v>
      </c>
      <c r="E297" s="315" t="s">
        <v>543</v>
      </c>
      <c r="F297" s="343" t="s">
        <v>544</v>
      </c>
      <c r="G297" s="728"/>
      <c r="H297" s="728"/>
      <c r="I297" s="507"/>
    </row>
    <row r="298" spans="1:9" ht="15" customHeight="1" hidden="1">
      <c r="A298" s="320"/>
      <c r="B298" s="331"/>
      <c r="C298" s="504"/>
      <c r="D298" s="505"/>
      <c r="E298" s="315" t="s">
        <v>166</v>
      </c>
      <c r="F298" s="334"/>
      <c r="G298" s="728"/>
      <c r="H298" s="728"/>
      <c r="I298" s="507"/>
    </row>
    <row r="299" spans="1:9" ht="15" customHeight="1" hidden="1">
      <c r="A299" s="320"/>
      <c r="B299" s="331"/>
      <c r="C299" s="504"/>
      <c r="D299" s="505"/>
      <c r="E299" s="315" t="s">
        <v>167</v>
      </c>
      <c r="F299" s="334"/>
      <c r="G299" s="728"/>
      <c r="H299" s="728"/>
      <c r="I299" s="507"/>
    </row>
    <row r="300" spans="1:9" ht="15" customHeight="1" hidden="1">
      <c r="A300" s="320"/>
      <c r="B300" s="331"/>
      <c r="C300" s="504"/>
      <c r="D300" s="505"/>
      <c r="E300" s="315" t="s">
        <v>167</v>
      </c>
      <c r="F300" s="334"/>
      <c r="G300" s="728"/>
      <c r="H300" s="728"/>
      <c r="I300" s="507"/>
    </row>
    <row r="301" spans="1:9" ht="36" customHeight="1" hidden="1">
      <c r="A301" s="320">
        <v>2453</v>
      </c>
      <c r="B301" s="350" t="s">
        <v>500</v>
      </c>
      <c r="C301" s="504">
        <v>5</v>
      </c>
      <c r="D301" s="505">
        <v>3</v>
      </c>
      <c r="E301" s="315" t="s">
        <v>545</v>
      </c>
      <c r="F301" s="343" t="s">
        <v>546</v>
      </c>
      <c r="G301" s="728"/>
      <c r="H301" s="728"/>
      <c r="I301" s="507"/>
    </row>
    <row r="302" spans="1:9" ht="15" customHeight="1" hidden="1">
      <c r="A302" s="320"/>
      <c r="B302" s="331"/>
      <c r="C302" s="504"/>
      <c r="D302" s="505"/>
      <c r="E302" s="315" t="s">
        <v>166</v>
      </c>
      <c r="F302" s="334"/>
      <c r="G302" s="728"/>
      <c r="H302" s="728"/>
      <c r="I302" s="507"/>
    </row>
    <row r="303" spans="1:9" ht="15" customHeight="1" hidden="1">
      <c r="A303" s="320"/>
      <c r="B303" s="331"/>
      <c r="C303" s="504"/>
      <c r="D303" s="505"/>
      <c r="E303" s="315" t="s">
        <v>167</v>
      </c>
      <c r="F303" s="334"/>
      <c r="G303" s="728"/>
      <c r="H303" s="728"/>
      <c r="I303" s="507"/>
    </row>
    <row r="304" spans="1:9" ht="15" customHeight="1" hidden="1">
      <c r="A304" s="320"/>
      <c r="B304" s="331"/>
      <c r="C304" s="504"/>
      <c r="D304" s="505"/>
      <c r="E304" s="315" t="s">
        <v>167</v>
      </c>
      <c r="F304" s="334"/>
      <c r="G304" s="728"/>
      <c r="H304" s="728"/>
      <c r="I304" s="507"/>
    </row>
    <row r="305" spans="1:9" ht="36" customHeight="1" hidden="1">
      <c r="A305" s="320">
        <v>2454</v>
      </c>
      <c r="B305" s="350" t="s">
        <v>500</v>
      </c>
      <c r="C305" s="504">
        <v>5</v>
      </c>
      <c r="D305" s="505">
        <v>4</v>
      </c>
      <c r="E305" s="315" t="s">
        <v>547</v>
      </c>
      <c r="F305" s="343" t="s">
        <v>548</v>
      </c>
      <c r="G305" s="728"/>
      <c r="H305" s="728"/>
      <c r="I305" s="507"/>
    </row>
    <row r="306" spans="1:9" ht="15" customHeight="1" hidden="1">
      <c r="A306" s="320"/>
      <c r="B306" s="331"/>
      <c r="C306" s="504"/>
      <c r="D306" s="505"/>
      <c r="E306" s="315" t="s">
        <v>166</v>
      </c>
      <c r="F306" s="334"/>
      <c r="G306" s="728"/>
      <c r="H306" s="728"/>
      <c r="I306" s="507"/>
    </row>
    <row r="307" spans="1:9" ht="15" customHeight="1" hidden="1">
      <c r="A307" s="320"/>
      <c r="B307" s="331"/>
      <c r="C307" s="504"/>
      <c r="D307" s="505"/>
      <c r="E307" s="315" t="s">
        <v>167</v>
      </c>
      <c r="F307" s="334"/>
      <c r="G307" s="728"/>
      <c r="H307" s="728"/>
      <c r="I307" s="507"/>
    </row>
    <row r="308" spans="1:9" ht="15" customHeight="1" hidden="1">
      <c r="A308" s="320"/>
      <c r="B308" s="331"/>
      <c r="C308" s="504"/>
      <c r="D308" s="505"/>
      <c r="E308" s="315" t="s">
        <v>167</v>
      </c>
      <c r="F308" s="334"/>
      <c r="G308" s="728"/>
      <c r="H308" s="728"/>
      <c r="I308" s="507"/>
    </row>
    <row r="309" spans="1:9" ht="36" customHeight="1" hidden="1">
      <c r="A309" s="320">
        <v>2455</v>
      </c>
      <c r="B309" s="350" t="s">
        <v>500</v>
      </c>
      <c r="C309" s="504">
        <v>5</v>
      </c>
      <c r="D309" s="505">
        <v>5</v>
      </c>
      <c r="E309" s="315" t="s">
        <v>549</v>
      </c>
      <c r="F309" s="343" t="s">
        <v>550</v>
      </c>
      <c r="G309" s="728"/>
      <c r="H309" s="728"/>
      <c r="I309" s="507"/>
    </row>
    <row r="310" spans="1:9" ht="15" customHeight="1" hidden="1">
      <c r="A310" s="320"/>
      <c r="B310" s="331"/>
      <c r="C310" s="504"/>
      <c r="D310" s="505"/>
      <c r="E310" s="315" t="s">
        <v>166</v>
      </c>
      <c r="F310" s="334"/>
      <c r="G310" s="728"/>
      <c r="H310" s="728"/>
      <c r="I310" s="507"/>
    </row>
    <row r="311" spans="1:9" ht="15" customHeight="1" hidden="1">
      <c r="A311" s="320"/>
      <c r="B311" s="331"/>
      <c r="C311" s="504"/>
      <c r="D311" s="505"/>
      <c r="E311" s="315" t="s">
        <v>167</v>
      </c>
      <c r="F311" s="334"/>
      <c r="G311" s="728"/>
      <c r="H311" s="728"/>
      <c r="I311" s="507"/>
    </row>
    <row r="312" spans="1:9" ht="15" customHeight="1" hidden="1">
      <c r="A312" s="320"/>
      <c r="B312" s="331"/>
      <c r="C312" s="504"/>
      <c r="D312" s="505"/>
      <c r="E312" s="315" t="s">
        <v>167</v>
      </c>
      <c r="F312" s="334"/>
      <c r="G312" s="728"/>
      <c r="H312" s="728"/>
      <c r="I312" s="507"/>
    </row>
    <row r="313" spans="1:9" ht="15" customHeight="1" hidden="1">
      <c r="A313" s="320">
        <v>2460</v>
      </c>
      <c r="B313" s="348" t="s">
        <v>500</v>
      </c>
      <c r="C313" s="500">
        <v>6</v>
      </c>
      <c r="D313" s="501">
        <v>0</v>
      </c>
      <c r="E313" s="323" t="s">
        <v>551</v>
      </c>
      <c r="F313" s="324" t="s">
        <v>552</v>
      </c>
      <c r="G313" s="728"/>
      <c r="H313" s="728"/>
      <c r="I313" s="507"/>
    </row>
    <row r="314" spans="1:9" ht="15" customHeight="1" hidden="1">
      <c r="A314" s="320"/>
      <c r="B314" s="306"/>
      <c r="C314" s="500"/>
      <c r="D314" s="501"/>
      <c r="E314" s="315" t="s">
        <v>208</v>
      </c>
      <c r="F314" s="324"/>
      <c r="G314" s="729"/>
      <c r="H314" s="729"/>
      <c r="I314" s="503"/>
    </row>
    <row r="315" spans="1:9" ht="36" customHeight="1" hidden="1">
      <c r="A315" s="320">
        <v>2461</v>
      </c>
      <c r="B315" s="350" t="s">
        <v>500</v>
      </c>
      <c r="C315" s="504">
        <v>6</v>
      </c>
      <c r="D315" s="505">
        <v>1</v>
      </c>
      <c r="E315" s="315" t="s">
        <v>553</v>
      </c>
      <c r="F315" s="343" t="s">
        <v>552</v>
      </c>
      <c r="G315" s="728"/>
      <c r="H315" s="728"/>
      <c r="I315" s="507"/>
    </row>
    <row r="316" spans="1:9" ht="15" customHeight="1" hidden="1">
      <c r="A316" s="320"/>
      <c r="B316" s="331"/>
      <c r="C316" s="504"/>
      <c r="D316" s="505"/>
      <c r="E316" s="315" t="s">
        <v>166</v>
      </c>
      <c r="F316" s="334"/>
      <c r="G316" s="728"/>
      <c r="H316" s="728"/>
      <c r="I316" s="507"/>
    </row>
    <row r="317" spans="1:9" ht="15" customHeight="1" hidden="1">
      <c r="A317" s="320"/>
      <c r="B317" s="331"/>
      <c r="C317" s="504"/>
      <c r="D317" s="505"/>
      <c r="E317" s="315" t="s">
        <v>167</v>
      </c>
      <c r="F317" s="334"/>
      <c r="G317" s="728"/>
      <c r="H317" s="728"/>
      <c r="I317" s="507"/>
    </row>
    <row r="318" spans="1:9" ht="15" customHeight="1" hidden="1">
      <c r="A318" s="320"/>
      <c r="B318" s="331"/>
      <c r="C318" s="504"/>
      <c r="D318" s="505"/>
      <c r="E318" s="315" t="s">
        <v>167</v>
      </c>
      <c r="F318" s="334"/>
      <c r="G318" s="728"/>
      <c r="H318" s="728"/>
      <c r="I318" s="507"/>
    </row>
    <row r="319" spans="1:9" ht="15" customHeight="1" hidden="1">
      <c r="A319" s="320">
        <v>2470</v>
      </c>
      <c r="B319" s="348" t="s">
        <v>500</v>
      </c>
      <c r="C319" s="500">
        <v>7</v>
      </c>
      <c r="D319" s="501">
        <v>0</v>
      </c>
      <c r="E319" s="323" t="s">
        <v>554</v>
      </c>
      <c r="F319" s="347" t="s">
        <v>555</v>
      </c>
      <c r="G319" s="728"/>
      <c r="H319" s="728"/>
      <c r="I319" s="507"/>
    </row>
    <row r="320" spans="1:9" ht="24" customHeight="1" hidden="1">
      <c r="A320" s="320"/>
      <c r="B320" s="306"/>
      <c r="C320" s="500"/>
      <c r="D320" s="501"/>
      <c r="E320" s="315" t="s">
        <v>208</v>
      </c>
      <c r="F320" s="324"/>
      <c r="G320" s="729"/>
      <c r="H320" s="729"/>
      <c r="I320" s="503"/>
    </row>
    <row r="321" spans="1:9" ht="36" customHeight="1" hidden="1">
      <c r="A321" s="320">
        <v>2471</v>
      </c>
      <c r="B321" s="350" t="s">
        <v>500</v>
      </c>
      <c r="C321" s="504">
        <v>7</v>
      </c>
      <c r="D321" s="505">
        <v>1</v>
      </c>
      <c r="E321" s="315" t="s">
        <v>556</v>
      </c>
      <c r="F321" s="343" t="s">
        <v>557</v>
      </c>
      <c r="G321" s="728"/>
      <c r="H321" s="728"/>
      <c r="I321" s="507"/>
    </row>
    <row r="322" spans="1:9" ht="36" customHeight="1" hidden="1">
      <c r="A322" s="320"/>
      <c r="B322" s="331"/>
      <c r="C322" s="504"/>
      <c r="D322" s="505"/>
      <c r="E322" s="315" t="s">
        <v>166</v>
      </c>
      <c r="F322" s="334"/>
      <c r="G322" s="728"/>
      <c r="H322" s="728"/>
      <c r="I322" s="507"/>
    </row>
    <row r="323" spans="1:9" ht="15" customHeight="1" hidden="1">
      <c r="A323" s="320">
        <v>2472</v>
      </c>
      <c r="B323" s="348" t="s">
        <v>500</v>
      </c>
      <c r="C323" s="500">
        <v>5</v>
      </c>
      <c r="D323" s="501">
        <v>0</v>
      </c>
      <c r="E323" s="323" t="s">
        <v>539</v>
      </c>
      <c r="F323" s="356" t="s">
        <v>559</v>
      </c>
      <c r="G323" s="730">
        <f>H323+I323</f>
        <v>0</v>
      </c>
      <c r="H323" s="730">
        <f>H325</f>
        <v>0</v>
      </c>
      <c r="I323" s="545">
        <f>I325</f>
        <v>0</v>
      </c>
    </row>
    <row r="324" spans="1:9" ht="15" customHeight="1" hidden="1">
      <c r="A324" s="320"/>
      <c r="B324" s="306"/>
      <c r="C324" s="500"/>
      <c r="D324" s="501"/>
      <c r="E324" s="315" t="s">
        <v>208</v>
      </c>
      <c r="F324" s="334"/>
      <c r="G324" s="730"/>
      <c r="H324" s="730"/>
      <c r="I324" s="545"/>
    </row>
    <row r="325" spans="1:9" ht="15" customHeight="1" hidden="1">
      <c r="A325" s="320">
        <v>2473</v>
      </c>
      <c r="B325" s="350" t="s">
        <v>500</v>
      </c>
      <c r="C325" s="504">
        <v>5</v>
      </c>
      <c r="D325" s="505">
        <v>1</v>
      </c>
      <c r="E325" s="315" t="s">
        <v>541</v>
      </c>
      <c r="F325" s="343" t="s">
        <v>561</v>
      </c>
      <c r="G325" s="730">
        <f>H325+I325</f>
        <v>0</v>
      </c>
      <c r="H325" s="730">
        <f>H326</f>
        <v>0</v>
      </c>
      <c r="I325" s="545">
        <f>I328+I327</f>
        <v>0</v>
      </c>
    </row>
    <row r="326" spans="1:9" ht="24" customHeight="1" hidden="1">
      <c r="A326" s="320"/>
      <c r="B326" s="331"/>
      <c r="C326" s="504"/>
      <c r="D326" s="505"/>
      <c r="E326" s="93" t="s">
        <v>306</v>
      </c>
      <c r="F326" s="343"/>
      <c r="G326" s="730">
        <f>H326+I326</f>
        <v>0</v>
      </c>
      <c r="H326" s="730">
        <f>700-700</f>
        <v>0</v>
      </c>
      <c r="I326" s="545"/>
    </row>
    <row r="327" spans="1:9" ht="17.25" customHeight="1" hidden="1">
      <c r="A327" s="320"/>
      <c r="B327" s="331"/>
      <c r="C327" s="504"/>
      <c r="D327" s="505"/>
      <c r="E327" s="93" t="s">
        <v>67</v>
      </c>
      <c r="F327" s="343"/>
      <c r="G327" s="545">
        <f>I327</f>
        <v>0</v>
      </c>
      <c r="H327" s="545"/>
      <c r="I327" s="545"/>
    </row>
    <row r="328" spans="1:9" ht="29.25" customHeight="1" hidden="1">
      <c r="A328" s="320"/>
      <c r="B328" s="331"/>
      <c r="C328" s="504"/>
      <c r="D328" s="505"/>
      <c r="E328" s="509" t="s">
        <v>69</v>
      </c>
      <c r="F328" s="334"/>
      <c r="G328" s="545">
        <f>I328+H328</f>
        <v>0</v>
      </c>
      <c r="H328" s="545"/>
      <c r="I328" s="545"/>
    </row>
    <row r="329" spans="1:9" ht="36" customHeight="1" hidden="1">
      <c r="A329" s="320">
        <v>2474</v>
      </c>
      <c r="B329" s="350" t="s">
        <v>500</v>
      </c>
      <c r="C329" s="504">
        <v>7</v>
      </c>
      <c r="D329" s="505">
        <v>4</v>
      </c>
      <c r="E329" s="315" t="s">
        <v>562</v>
      </c>
      <c r="F329" s="334" t="s">
        <v>563</v>
      </c>
      <c r="G329" s="545"/>
      <c r="H329" s="545"/>
      <c r="I329" s="545"/>
    </row>
    <row r="330" spans="1:9" ht="24" customHeight="1" hidden="1">
      <c r="A330" s="320"/>
      <c r="B330" s="331"/>
      <c r="C330" s="504"/>
      <c r="D330" s="505"/>
      <c r="E330" s="315" t="s">
        <v>166</v>
      </c>
      <c r="F330" s="334"/>
      <c r="G330" s="545"/>
      <c r="H330" s="545"/>
      <c r="I330" s="545"/>
    </row>
    <row r="331" spans="1:9" ht="15" customHeight="1" hidden="1">
      <c r="A331" s="320">
        <v>2480</v>
      </c>
      <c r="B331" s="348" t="s">
        <v>500</v>
      </c>
      <c r="C331" s="500">
        <v>8</v>
      </c>
      <c r="D331" s="501">
        <v>0</v>
      </c>
      <c r="E331" s="323" t="s">
        <v>564</v>
      </c>
      <c r="F331" s="324" t="s">
        <v>565</v>
      </c>
      <c r="G331" s="545"/>
      <c r="H331" s="545"/>
      <c r="I331" s="545"/>
    </row>
    <row r="332" spans="1:9" ht="36" customHeight="1" hidden="1">
      <c r="A332" s="320"/>
      <c r="B332" s="306"/>
      <c r="C332" s="500"/>
      <c r="D332" s="501"/>
      <c r="E332" s="315" t="s">
        <v>208</v>
      </c>
      <c r="F332" s="324"/>
      <c r="G332" s="546"/>
      <c r="H332" s="546"/>
      <c r="I332" s="546"/>
    </row>
    <row r="333" spans="1:9" ht="36" customHeight="1" hidden="1">
      <c r="A333" s="320">
        <v>2481</v>
      </c>
      <c r="B333" s="350" t="s">
        <v>500</v>
      </c>
      <c r="C333" s="504">
        <v>8</v>
      </c>
      <c r="D333" s="505">
        <v>1</v>
      </c>
      <c r="E333" s="315" t="s">
        <v>566</v>
      </c>
      <c r="F333" s="343" t="s">
        <v>567</v>
      </c>
      <c r="G333" s="545"/>
      <c r="H333" s="545"/>
      <c r="I333" s="545"/>
    </row>
    <row r="334" spans="1:9" ht="15" customHeight="1" hidden="1">
      <c r="A334" s="320"/>
      <c r="B334" s="331"/>
      <c r="C334" s="504"/>
      <c r="D334" s="505"/>
      <c r="E334" s="315" t="s">
        <v>166</v>
      </c>
      <c r="F334" s="334"/>
      <c r="G334" s="545"/>
      <c r="H334" s="545"/>
      <c r="I334" s="545"/>
    </row>
    <row r="335" spans="1:9" ht="15" customHeight="1" hidden="1">
      <c r="A335" s="320"/>
      <c r="B335" s="331"/>
      <c r="C335" s="504"/>
      <c r="D335" s="505"/>
      <c r="E335" s="315" t="s">
        <v>167</v>
      </c>
      <c r="F335" s="334"/>
      <c r="G335" s="545"/>
      <c r="H335" s="545"/>
      <c r="I335" s="545"/>
    </row>
    <row r="336" spans="1:9" ht="36" customHeight="1" hidden="1">
      <c r="A336" s="320"/>
      <c r="B336" s="331"/>
      <c r="C336" s="504"/>
      <c r="D336" s="505"/>
      <c r="E336" s="315" t="s">
        <v>167</v>
      </c>
      <c r="F336" s="334"/>
      <c r="G336" s="545"/>
      <c r="H336" s="545"/>
      <c r="I336" s="545"/>
    </row>
    <row r="337" spans="1:9" ht="36" customHeight="1" hidden="1">
      <c r="A337" s="320">
        <v>2482</v>
      </c>
      <c r="B337" s="350" t="s">
        <v>500</v>
      </c>
      <c r="C337" s="504">
        <v>8</v>
      </c>
      <c r="D337" s="505">
        <v>2</v>
      </c>
      <c r="E337" s="315" t="s">
        <v>568</v>
      </c>
      <c r="F337" s="343" t="s">
        <v>569</v>
      </c>
      <c r="G337" s="545"/>
      <c r="H337" s="545"/>
      <c r="I337" s="545"/>
    </row>
    <row r="338" spans="1:9" ht="15" customHeight="1" hidden="1">
      <c r="A338" s="320"/>
      <c r="B338" s="331"/>
      <c r="C338" s="504"/>
      <c r="D338" s="505"/>
      <c r="E338" s="315" t="s">
        <v>166</v>
      </c>
      <c r="F338" s="334"/>
      <c r="G338" s="545"/>
      <c r="H338" s="545"/>
      <c r="I338" s="545"/>
    </row>
    <row r="339" spans="1:9" ht="15" customHeight="1" hidden="1">
      <c r="A339" s="320"/>
      <c r="B339" s="331"/>
      <c r="C339" s="504"/>
      <c r="D339" s="505"/>
      <c r="E339" s="315" t="s">
        <v>167</v>
      </c>
      <c r="F339" s="334"/>
      <c r="G339" s="545"/>
      <c r="H339" s="545"/>
      <c r="I339" s="545"/>
    </row>
    <row r="340" spans="1:9" ht="24" customHeight="1" hidden="1">
      <c r="A340" s="320"/>
      <c r="B340" s="331"/>
      <c r="C340" s="504"/>
      <c r="D340" s="505"/>
      <c r="E340" s="315" t="s">
        <v>167</v>
      </c>
      <c r="F340" s="334"/>
      <c r="G340" s="545"/>
      <c r="H340" s="545"/>
      <c r="I340" s="545"/>
    </row>
    <row r="341" spans="1:9" ht="36" customHeight="1" hidden="1">
      <c r="A341" s="320">
        <v>2483</v>
      </c>
      <c r="B341" s="350" t="s">
        <v>500</v>
      </c>
      <c r="C341" s="504">
        <v>8</v>
      </c>
      <c r="D341" s="505">
        <v>3</v>
      </c>
      <c r="E341" s="315" t="s">
        <v>570</v>
      </c>
      <c r="F341" s="343" t="s">
        <v>571</v>
      </c>
      <c r="G341" s="545"/>
      <c r="H341" s="545"/>
      <c r="I341" s="545"/>
    </row>
    <row r="342" spans="1:9" ht="15" customHeight="1" hidden="1">
      <c r="A342" s="320"/>
      <c r="B342" s="331"/>
      <c r="C342" s="504"/>
      <c r="D342" s="505"/>
      <c r="E342" s="315" t="s">
        <v>166</v>
      </c>
      <c r="F342" s="334"/>
      <c r="G342" s="545"/>
      <c r="H342" s="545"/>
      <c r="I342" s="545"/>
    </row>
    <row r="343" spans="1:9" ht="15" customHeight="1" hidden="1">
      <c r="A343" s="320"/>
      <c r="B343" s="331"/>
      <c r="C343" s="504"/>
      <c r="D343" s="505"/>
      <c r="E343" s="315" t="s">
        <v>167</v>
      </c>
      <c r="F343" s="334"/>
      <c r="G343" s="545"/>
      <c r="H343" s="545"/>
      <c r="I343" s="545"/>
    </row>
    <row r="344" spans="1:9" ht="36" customHeight="1" hidden="1">
      <c r="A344" s="320"/>
      <c r="B344" s="331"/>
      <c r="C344" s="504"/>
      <c r="D344" s="505"/>
      <c r="E344" s="315" t="s">
        <v>167</v>
      </c>
      <c r="F344" s="334"/>
      <c r="G344" s="545"/>
      <c r="H344" s="545"/>
      <c r="I344" s="545"/>
    </row>
    <row r="345" spans="1:9" ht="36" customHeight="1" hidden="1">
      <c r="A345" s="320">
        <v>2484</v>
      </c>
      <c r="B345" s="350" t="s">
        <v>500</v>
      </c>
      <c r="C345" s="504">
        <v>8</v>
      </c>
      <c r="D345" s="505">
        <v>4</v>
      </c>
      <c r="E345" s="315" t="s">
        <v>572</v>
      </c>
      <c r="F345" s="343" t="s">
        <v>573</v>
      </c>
      <c r="G345" s="545"/>
      <c r="H345" s="545"/>
      <c r="I345" s="545"/>
    </row>
    <row r="346" spans="1:9" ht="15" customHeight="1" hidden="1">
      <c r="A346" s="320"/>
      <c r="B346" s="331"/>
      <c r="C346" s="504"/>
      <c r="D346" s="505"/>
      <c r="E346" s="315" t="s">
        <v>166</v>
      </c>
      <c r="F346" s="334"/>
      <c r="G346" s="545"/>
      <c r="H346" s="545"/>
      <c r="I346" s="545"/>
    </row>
    <row r="347" spans="1:9" ht="15" customHeight="1" hidden="1">
      <c r="A347" s="320"/>
      <c r="B347" s="331"/>
      <c r="C347" s="504"/>
      <c r="D347" s="505"/>
      <c r="E347" s="315" t="s">
        <v>167</v>
      </c>
      <c r="F347" s="334"/>
      <c r="G347" s="545"/>
      <c r="H347" s="545"/>
      <c r="I347" s="545"/>
    </row>
    <row r="348" spans="1:9" ht="28.5" customHeight="1" hidden="1">
      <c r="A348" s="320"/>
      <c r="B348" s="331"/>
      <c r="C348" s="504"/>
      <c r="D348" s="505"/>
      <c r="E348" s="315" t="s">
        <v>167</v>
      </c>
      <c r="F348" s="334"/>
      <c r="G348" s="545"/>
      <c r="H348" s="545"/>
      <c r="I348" s="545"/>
    </row>
    <row r="349" spans="1:9" ht="28.5">
      <c r="A349" s="320">
        <v>2490</v>
      </c>
      <c r="B349" s="348" t="s">
        <v>500</v>
      </c>
      <c r="C349" s="500">
        <v>9</v>
      </c>
      <c r="D349" s="501">
        <v>0</v>
      </c>
      <c r="E349" s="323" t="s">
        <v>580</v>
      </c>
      <c r="F349" s="324" t="s">
        <v>581</v>
      </c>
      <c r="G349" s="545">
        <f>G351</f>
        <v>-7000</v>
      </c>
      <c r="H349" s="545"/>
      <c r="I349" s="545">
        <f>I351</f>
        <v>-7000</v>
      </c>
    </row>
    <row r="350" spans="1:9" ht="15.75">
      <c r="A350" s="320"/>
      <c r="B350" s="306"/>
      <c r="C350" s="500"/>
      <c r="D350" s="501"/>
      <c r="E350" s="315" t="s">
        <v>208</v>
      </c>
      <c r="F350" s="324"/>
      <c r="G350" s="546"/>
      <c r="H350" s="546"/>
      <c r="I350" s="546"/>
    </row>
    <row r="351" spans="1:9" ht="24">
      <c r="A351" s="320">
        <v>2491</v>
      </c>
      <c r="B351" s="350" t="s">
        <v>500</v>
      </c>
      <c r="C351" s="504">
        <v>9</v>
      </c>
      <c r="D351" s="505">
        <v>1</v>
      </c>
      <c r="E351" s="315" t="s">
        <v>580</v>
      </c>
      <c r="F351" s="343" t="s">
        <v>582</v>
      </c>
      <c r="G351" s="545">
        <f>G352+G353</f>
        <v>-7000</v>
      </c>
      <c r="H351" s="545"/>
      <c r="I351" s="545">
        <f>I352+I353</f>
        <v>-7000</v>
      </c>
    </row>
    <row r="352" spans="1:9" ht="15.75">
      <c r="A352" s="320"/>
      <c r="B352" s="331"/>
      <c r="C352" s="504"/>
      <c r="D352" s="505"/>
      <c r="E352" s="217" t="s">
        <v>170</v>
      </c>
      <c r="F352" s="334"/>
      <c r="G352" s="545">
        <f>I352</f>
        <v>-6000</v>
      </c>
      <c r="H352" s="545"/>
      <c r="I352" s="545">
        <v>-6000</v>
      </c>
    </row>
    <row r="353" spans="1:12" ht="15.75">
      <c r="A353" s="320"/>
      <c r="B353" s="331"/>
      <c r="C353" s="504"/>
      <c r="D353" s="505"/>
      <c r="E353" s="217" t="s">
        <v>171</v>
      </c>
      <c r="F353" s="334"/>
      <c r="G353" s="545">
        <f>I353</f>
        <v>-1000</v>
      </c>
      <c r="H353" s="545"/>
      <c r="I353" s="545">
        <v>-1000</v>
      </c>
      <c r="K353" s="547"/>
      <c r="L353" s="547"/>
    </row>
    <row r="354" spans="1:12" ht="22.5">
      <c r="A354" s="345">
        <v>2500</v>
      </c>
      <c r="B354" s="321" t="s">
        <v>583</v>
      </c>
      <c r="C354" s="500">
        <v>0</v>
      </c>
      <c r="D354" s="501">
        <v>0</v>
      </c>
      <c r="E354" s="349" t="s">
        <v>921</v>
      </c>
      <c r="F354" s="346" t="s">
        <v>584</v>
      </c>
      <c r="G354" s="335">
        <f>H354+I354</f>
        <v>54696</v>
      </c>
      <c r="H354" s="335">
        <f>H356+H390</f>
        <v>54696</v>
      </c>
      <c r="I354" s="376">
        <f>I356+I364+I370+I390</f>
        <v>0</v>
      </c>
      <c r="K354" s="547"/>
      <c r="L354" s="547"/>
    </row>
    <row r="355" spans="1:12" ht="15.75">
      <c r="A355" s="320"/>
      <c r="B355" s="321"/>
      <c r="C355" s="500"/>
      <c r="D355" s="501"/>
      <c r="E355" s="315" t="s">
        <v>182</v>
      </c>
      <c r="F355" s="358"/>
      <c r="G355" s="533"/>
      <c r="H355" s="533"/>
      <c r="I355" s="533"/>
      <c r="K355" s="547"/>
      <c r="L355" s="547"/>
    </row>
    <row r="356" spans="1:9" ht="15.75">
      <c r="A356" s="320">
        <v>2510</v>
      </c>
      <c r="B356" s="321" t="s">
        <v>583</v>
      </c>
      <c r="C356" s="500">
        <v>1</v>
      </c>
      <c r="D356" s="501">
        <v>0</v>
      </c>
      <c r="E356" s="323" t="s">
        <v>585</v>
      </c>
      <c r="F356" s="324" t="s">
        <v>586</v>
      </c>
      <c r="G356" s="533">
        <f>G358+G360</f>
        <v>54000</v>
      </c>
      <c r="H356" s="533">
        <f>H358</f>
        <v>54000</v>
      </c>
      <c r="I356" s="533"/>
    </row>
    <row r="357" spans="1:9" ht="15.75">
      <c r="A357" s="320"/>
      <c r="B357" s="306"/>
      <c r="C357" s="500"/>
      <c r="D357" s="501"/>
      <c r="E357" s="315" t="s">
        <v>208</v>
      </c>
      <c r="F357" s="324"/>
      <c r="G357" s="544"/>
      <c r="H357" s="544"/>
      <c r="I357" s="544"/>
    </row>
    <row r="358" spans="1:9" ht="15.75">
      <c r="A358" s="320">
        <v>2511</v>
      </c>
      <c r="B358" s="350" t="s">
        <v>583</v>
      </c>
      <c r="C358" s="504">
        <v>1</v>
      </c>
      <c r="D358" s="505">
        <v>1</v>
      </c>
      <c r="E358" s="315" t="s">
        <v>585</v>
      </c>
      <c r="F358" s="343" t="s">
        <v>587</v>
      </c>
      <c r="G358" s="533">
        <f>G359</f>
        <v>54000</v>
      </c>
      <c r="H358" s="533">
        <f>H359</f>
        <v>54000</v>
      </c>
      <c r="I358" s="533"/>
    </row>
    <row r="359" spans="1:10" ht="15.75">
      <c r="A359" s="320"/>
      <c r="B359" s="331"/>
      <c r="C359" s="504"/>
      <c r="D359" s="505"/>
      <c r="E359" s="37" t="s">
        <v>791</v>
      </c>
      <c r="F359" s="334"/>
      <c r="G359" s="533">
        <f>H359</f>
        <v>54000</v>
      </c>
      <c r="H359" s="533">
        <v>54000</v>
      </c>
      <c r="I359" s="533"/>
      <c r="J359" s="280">
        <v>47885.1</v>
      </c>
    </row>
    <row r="360" spans="1:9" ht="15.75" hidden="1">
      <c r="A360" s="320">
        <v>2511</v>
      </c>
      <c r="B360" s="350" t="s">
        <v>583</v>
      </c>
      <c r="C360" s="504">
        <v>1</v>
      </c>
      <c r="D360" s="505">
        <v>1</v>
      </c>
      <c r="E360" s="315" t="s">
        <v>940</v>
      </c>
      <c r="F360" s="343" t="s">
        <v>587</v>
      </c>
      <c r="G360" s="533">
        <f>G361</f>
        <v>0</v>
      </c>
      <c r="H360" s="533">
        <f>H361</f>
        <v>0</v>
      </c>
      <c r="I360" s="533"/>
    </row>
    <row r="361" spans="1:9" ht="15.75" hidden="1">
      <c r="A361" s="320"/>
      <c r="B361" s="331"/>
      <c r="C361" s="504"/>
      <c r="D361" s="505"/>
      <c r="E361" s="37" t="s">
        <v>791</v>
      </c>
      <c r="F361" s="334"/>
      <c r="G361" s="533">
        <f>H361</f>
        <v>0</v>
      </c>
      <c r="H361" s="533"/>
      <c r="I361" s="533"/>
    </row>
    <row r="362" spans="1:9" ht="15" customHeight="1" hidden="1">
      <c r="A362" s="320"/>
      <c r="B362" s="331"/>
      <c r="C362" s="504"/>
      <c r="D362" s="505"/>
      <c r="E362" s="315" t="s">
        <v>167</v>
      </c>
      <c r="F362" s="334"/>
      <c r="G362" s="533"/>
      <c r="H362" s="533"/>
      <c r="I362" s="533"/>
    </row>
    <row r="363" spans="1:9" ht="15" customHeight="1" hidden="1">
      <c r="A363" s="320"/>
      <c r="B363" s="331"/>
      <c r="C363" s="504"/>
      <c r="D363" s="505"/>
      <c r="E363" s="315" t="s">
        <v>167</v>
      </c>
      <c r="F363" s="334"/>
      <c r="G363" s="533"/>
      <c r="H363" s="533"/>
      <c r="I363" s="533"/>
    </row>
    <row r="364" spans="1:9" ht="15" customHeight="1" hidden="1">
      <c r="A364" s="320">
        <v>2520</v>
      </c>
      <c r="B364" s="348" t="s">
        <v>583</v>
      </c>
      <c r="C364" s="500">
        <v>2</v>
      </c>
      <c r="D364" s="501">
        <v>0</v>
      </c>
      <c r="E364" s="323" t="s">
        <v>588</v>
      </c>
      <c r="F364" s="324" t="s">
        <v>589</v>
      </c>
      <c r="G364" s="533">
        <f>I364</f>
        <v>0</v>
      </c>
      <c r="H364" s="533"/>
      <c r="I364" s="533">
        <f>I366</f>
        <v>0</v>
      </c>
    </row>
    <row r="365" spans="1:9" ht="15" customHeight="1" hidden="1">
      <c r="A365" s="320"/>
      <c r="B365" s="306"/>
      <c r="C365" s="500"/>
      <c r="D365" s="501"/>
      <c r="E365" s="315" t="s">
        <v>208</v>
      </c>
      <c r="F365" s="324"/>
      <c r="G365" s="544"/>
      <c r="H365" s="544"/>
      <c r="I365" s="544"/>
    </row>
    <row r="366" spans="1:9" ht="15" customHeight="1" hidden="1">
      <c r="A366" s="320">
        <v>2521</v>
      </c>
      <c r="B366" s="332" t="s">
        <v>583</v>
      </c>
      <c r="C366" s="504">
        <v>2</v>
      </c>
      <c r="D366" s="505">
        <v>1</v>
      </c>
      <c r="E366" s="315" t="s">
        <v>590</v>
      </c>
      <c r="F366" s="343" t="s">
        <v>591</v>
      </c>
      <c r="G366" s="533">
        <f>I366</f>
        <v>0</v>
      </c>
      <c r="H366" s="533"/>
      <c r="I366" s="533">
        <f>I367+I368</f>
        <v>0</v>
      </c>
    </row>
    <row r="367" spans="1:9" ht="15" customHeight="1" hidden="1">
      <c r="A367" s="320"/>
      <c r="B367" s="331"/>
      <c r="C367" s="504"/>
      <c r="D367" s="505"/>
      <c r="E367" s="93" t="s">
        <v>67</v>
      </c>
      <c r="F367" s="334"/>
      <c r="G367" s="533">
        <f>I367</f>
        <v>0</v>
      </c>
      <c r="H367" s="533"/>
      <c r="I367" s="533"/>
    </row>
    <row r="368" spans="1:9" ht="15" customHeight="1" hidden="1">
      <c r="A368" s="320"/>
      <c r="B368" s="332"/>
      <c r="C368" s="504"/>
      <c r="D368" s="505"/>
      <c r="E368" s="93" t="s">
        <v>83</v>
      </c>
      <c r="F368" s="334"/>
      <c r="G368" s="533">
        <f>I368</f>
        <v>0</v>
      </c>
      <c r="H368" s="533"/>
      <c r="I368" s="533"/>
    </row>
    <row r="369" spans="1:9" ht="15" customHeight="1" hidden="1">
      <c r="A369" s="320"/>
      <c r="B369" s="331"/>
      <c r="C369" s="504"/>
      <c r="D369" s="505"/>
      <c r="E369" s="315" t="s">
        <v>167</v>
      </c>
      <c r="F369" s="334"/>
      <c r="G369" s="533"/>
      <c r="H369" s="533"/>
      <c r="I369" s="533"/>
    </row>
    <row r="370" spans="1:9" ht="15.75" hidden="1">
      <c r="A370" s="320">
        <v>2530</v>
      </c>
      <c r="B370" s="348" t="s">
        <v>583</v>
      </c>
      <c r="C370" s="500">
        <v>3</v>
      </c>
      <c r="D370" s="501">
        <v>0</v>
      </c>
      <c r="E370" s="323" t="s">
        <v>592</v>
      </c>
      <c r="F370" s="324" t="s">
        <v>593</v>
      </c>
      <c r="G370" s="548">
        <f>I370</f>
        <v>0</v>
      </c>
      <c r="H370" s="548"/>
      <c r="I370" s="548">
        <f>I372</f>
        <v>0</v>
      </c>
    </row>
    <row r="371" spans="1:9" ht="15.75" hidden="1">
      <c r="A371" s="320"/>
      <c r="B371" s="306"/>
      <c r="C371" s="500"/>
      <c r="D371" s="501"/>
      <c r="E371" s="315" t="s">
        <v>208</v>
      </c>
      <c r="F371" s="324"/>
      <c r="G371" s="549"/>
      <c r="H371" s="549"/>
      <c r="I371" s="549"/>
    </row>
    <row r="372" spans="1:9" ht="15.75" hidden="1">
      <c r="A372" s="320">
        <v>3531</v>
      </c>
      <c r="B372" s="350" t="s">
        <v>583</v>
      </c>
      <c r="C372" s="504">
        <v>3</v>
      </c>
      <c r="D372" s="505">
        <v>1</v>
      </c>
      <c r="E372" s="315" t="s">
        <v>592</v>
      </c>
      <c r="F372" s="343" t="s">
        <v>594</v>
      </c>
      <c r="G372" s="548">
        <f>I372</f>
        <v>0</v>
      </c>
      <c r="H372" s="548"/>
      <c r="I372" s="548">
        <f>I373+I374+I375+I376</f>
        <v>0</v>
      </c>
    </row>
    <row r="373" spans="1:9" ht="15" customHeight="1" hidden="1">
      <c r="A373" s="320"/>
      <c r="B373" s="331"/>
      <c r="C373" s="504"/>
      <c r="D373" s="505"/>
      <c r="E373" s="93" t="s">
        <v>67</v>
      </c>
      <c r="F373" s="334"/>
      <c r="G373" s="533">
        <f>I373</f>
        <v>0</v>
      </c>
      <c r="H373" s="533"/>
      <c r="I373" s="533">
        <f>500-500</f>
        <v>0</v>
      </c>
    </row>
    <row r="374" spans="1:9" ht="25.5" customHeight="1" hidden="1">
      <c r="A374" s="320"/>
      <c r="B374" s="331"/>
      <c r="C374" s="504"/>
      <c r="D374" s="505"/>
      <c r="E374" s="93" t="s">
        <v>75</v>
      </c>
      <c r="F374" s="334"/>
      <c r="G374" s="533">
        <f>I374</f>
        <v>0</v>
      </c>
      <c r="H374" s="533"/>
      <c r="I374" s="533">
        <f>2500-2500</f>
        <v>0</v>
      </c>
    </row>
    <row r="375" spans="1:9" ht="25.5" hidden="1">
      <c r="A375" s="320"/>
      <c r="B375" s="331"/>
      <c r="C375" s="504"/>
      <c r="D375" s="505"/>
      <c r="E375" s="509" t="s">
        <v>69</v>
      </c>
      <c r="F375" s="334"/>
      <c r="G375" s="533">
        <f>I375</f>
        <v>0</v>
      </c>
      <c r="H375" s="533"/>
      <c r="I375" s="533">
        <f>567.1-567.1</f>
        <v>0</v>
      </c>
    </row>
    <row r="376" spans="1:9" ht="15.75" hidden="1">
      <c r="A376" s="320"/>
      <c r="B376" s="331"/>
      <c r="C376" s="504"/>
      <c r="D376" s="505"/>
      <c r="E376" s="509" t="s">
        <v>83</v>
      </c>
      <c r="F376" s="334"/>
      <c r="G376" s="506">
        <f>I376</f>
        <v>0</v>
      </c>
      <c r="H376" s="533"/>
      <c r="I376" s="506"/>
    </row>
    <row r="377" spans="1:9" ht="24" customHeight="1" hidden="1">
      <c r="A377" s="320"/>
      <c r="B377" s="331"/>
      <c r="C377" s="504"/>
      <c r="D377" s="505"/>
      <c r="E377" s="315" t="s">
        <v>167</v>
      </c>
      <c r="F377" s="334"/>
      <c r="G377" s="533"/>
      <c r="H377" s="533"/>
      <c r="I377" s="533"/>
    </row>
    <row r="378" spans="1:9" ht="15" customHeight="1" hidden="1">
      <c r="A378" s="320">
        <v>2540</v>
      </c>
      <c r="B378" s="348" t="s">
        <v>583</v>
      </c>
      <c r="C378" s="500">
        <v>4</v>
      </c>
      <c r="D378" s="501">
        <v>0</v>
      </c>
      <c r="E378" s="323" t="s">
        <v>595</v>
      </c>
      <c r="F378" s="324" t="s">
        <v>596</v>
      </c>
      <c r="G378" s="533"/>
      <c r="H378" s="533"/>
      <c r="I378" s="533"/>
    </row>
    <row r="379" spans="1:9" ht="15" customHeight="1" hidden="1">
      <c r="A379" s="320"/>
      <c r="B379" s="306"/>
      <c r="C379" s="500"/>
      <c r="D379" s="501"/>
      <c r="E379" s="315" t="s">
        <v>208</v>
      </c>
      <c r="F379" s="324"/>
      <c r="G379" s="544"/>
      <c r="H379" s="544"/>
      <c r="I379" s="544"/>
    </row>
    <row r="380" spans="1:9" ht="36" customHeight="1" hidden="1">
      <c r="A380" s="320">
        <v>2541</v>
      </c>
      <c r="B380" s="350" t="s">
        <v>583</v>
      </c>
      <c r="C380" s="504">
        <v>4</v>
      </c>
      <c r="D380" s="505">
        <v>1</v>
      </c>
      <c r="E380" s="315" t="s">
        <v>595</v>
      </c>
      <c r="F380" s="343" t="s">
        <v>597</v>
      </c>
      <c r="G380" s="533"/>
      <c r="H380" s="533"/>
      <c r="I380" s="533"/>
    </row>
    <row r="381" spans="1:9" ht="15" customHeight="1" hidden="1">
      <c r="A381" s="320"/>
      <c r="B381" s="331"/>
      <c r="C381" s="504"/>
      <c r="D381" s="505"/>
      <c r="E381" s="315" t="s">
        <v>166</v>
      </c>
      <c r="F381" s="334"/>
      <c r="G381" s="533"/>
      <c r="H381" s="533"/>
      <c r="I381" s="533"/>
    </row>
    <row r="382" spans="1:9" ht="15" customHeight="1" hidden="1">
      <c r="A382" s="320"/>
      <c r="B382" s="331"/>
      <c r="C382" s="504"/>
      <c r="D382" s="505"/>
      <c r="E382" s="315" t="s">
        <v>167</v>
      </c>
      <c r="F382" s="334"/>
      <c r="G382" s="533"/>
      <c r="H382" s="533"/>
      <c r="I382" s="533"/>
    </row>
    <row r="383" spans="1:9" ht="24" customHeight="1" hidden="1">
      <c r="A383" s="320"/>
      <c r="B383" s="331"/>
      <c r="C383" s="504"/>
      <c r="D383" s="505"/>
      <c r="E383" s="315" t="s">
        <v>167</v>
      </c>
      <c r="F383" s="334"/>
      <c r="G383" s="533"/>
      <c r="H383" s="533"/>
      <c r="I383" s="533"/>
    </row>
    <row r="384" spans="1:9" ht="15" customHeight="1" hidden="1">
      <c r="A384" s="320">
        <v>2550</v>
      </c>
      <c r="B384" s="348" t="s">
        <v>583</v>
      </c>
      <c r="C384" s="500">
        <v>5</v>
      </c>
      <c r="D384" s="501">
        <v>0</v>
      </c>
      <c r="E384" s="323" t="s">
        <v>598</v>
      </c>
      <c r="F384" s="324" t="s">
        <v>599</v>
      </c>
      <c r="G384" s="533"/>
      <c r="H384" s="533"/>
      <c r="I384" s="533"/>
    </row>
    <row r="385" spans="1:9" ht="24" customHeight="1" hidden="1">
      <c r="A385" s="320"/>
      <c r="B385" s="306"/>
      <c r="C385" s="500"/>
      <c r="D385" s="501"/>
      <c r="E385" s="315" t="s">
        <v>208</v>
      </c>
      <c r="F385" s="324"/>
      <c r="G385" s="544"/>
      <c r="H385" s="544"/>
      <c r="I385" s="544"/>
    </row>
    <row r="386" spans="1:9" ht="36" customHeight="1" hidden="1">
      <c r="A386" s="320">
        <v>2551</v>
      </c>
      <c r="B386" s="350" t="s">
        <v>583</v>
      </c>
      <c r="C386" s="504">
        <v>5</v>
      </c>
      <c r="D386" s="505">
        <v>1</v>
      </c>
      <c r="E386" s="315" t="s">
        <v>598</v>
      </c>
      <c r="F386" s="343" t="s">
        <v>600</v>
      </c>
      <c r="G386" s="533"/>
      <c r="H386" s="533"/>
      <c r="I386" s="533"/>
    </row>
    <row r="387" spans="1:9" ht="15" customHeight="1" hidden="1">
      <c r="A387" s="320"/>
      <c r="B387" s="331"/>
      <c r="C387" s="504"/>
      <c r="D387" s="505"/>
      <c r="E387" s="315" t="s">
        <v>166</v>
      </c>
      <c r="F387" s="334"/>
      <c r="G387" s="533"/>
      <c r="H387" s="533"/>
      <c r="I387" s="533"/>
    </row>
    <row r="388" spans="1:9" ht="15" customHeight="1" hidden="1">
      <c r="A388" s="320"/>
      <c r="B388" s="331"/>
      <c r="C388" s="504"/>
      <c r="D388" s="505"/>
      <c r="E388" s="315" t="s">
        <v>167</v>
      </c>
      <c r="F388" s="334"/>
      <c r="G388" s="533"/>
      <c r="H388" s="533"/>
      <c r="I388" s="533"/>
    </row>
    <row r="389" spans="1:9" ht="28.5" customHeight="1" hidden="1">
      <c r="A389" s="320"/>
      <c r="B389" s="331"/>
      <c r="C389" s="504"/>
      <c r="D389" s="505"/>
      <c r="E389" s="315" t="s">
        <v>167</v>
      </c>
      <c r="F389" s="334"/>
      <c r="G389" s="533"/>
      <c r="H389" s="533"/>
      <c r="I389" s="533"/>
    </row>
    <row r="390" spans="1:9" ht="28.5">
      <c r="A390" s="320">
        <v>2560</v>
      </c>
      <c r="B390" s="348" t="s">
        <v>583</v>
      </c>
      <c r="C390" s="500">
        <v>6</v>
      </c>
      <c r="D390" s="501">
        <v>0</v>
      </c>
      <c r="E390" s="323" t="s">
        <v>601</v>
      </c>
      <c r="F390" s="324" t="s">
        <v>602</v>
      </c>
      <c r="G390" s="506">
        <f>H390+I390</f>
        <v>696</v>
      </c>
      <c r="H390" s="506">
        <f>H392+H418</f>
        <v>696</v>
      </c>
      <c r="I390" s="506">
        <f>I392</f>
        <v>0</v>
      </c>
    </row>
    <row r="391" spans="1:9" ht="15.75">
      <c r="A391" s="320"/>
      <c r="B391" s="306"/>
      <c r="C391" s="500"/>
      <c r="D391" s="501"/>
      <c r="E391" s="315" t="s">
        <v>208</v>
      </c>
      <c r="F391" s="324"/>
      <c r="G391" s="544"/>
      <c r="H391" s="544"/>
      <c r="I391" s="544"/>
    </row>
    <row r="392" spans="1:9" ht="28.5">
      <c r="A392" s="320">
        <v>2561</v>
      </c>
      <c r="B392" s="350" t="s">
        <v>583</v>
      </c>
      <c r="C392" s="504">
        <v>6</v>
      </c>
      <c r="D392" s="505">
        <v>1</v>
      </c>
      <c r="E392" s="315" t="s">
        <v>601</v>
      </c>
      <c r="F392" s="343" t="s">
        <v>603</v>
      </c>
      <c r="G392" s="506">
        <f>H392+I392</f>
        <v>696</v>
      </c>
      <c r="H392" s="506">
        <f>H393+H410+H413+H416</f>
        <v>696</v>
      </c>
      <c r="I392" s="506">
        <f>I393</f>
        <v>0</v>
      </c>
    </row>
    <row r="393" spans="1:9" ht="24" hidden="1">
      <c r="A393" s="320"/>
      <c r="B393" s="332"/>
      <c r="C393" s="504"/>
      <c r="D393" s="505"/>
      <c r="E393" s="315" t="s">
        <v>601</v>
      </c>
      <c r="F393" s="343"/>
      <c r="G393" s="506">
        <f>H393+I393</f>
        <v>0</v>
      </c>
      <c r="H393" s="506">
        <f>H394+H395+H396+H397+H398+H399+H400+H401+H402</f>
        <v>0</v>
      </c>
      <c r="I393" s="506">
        <f>I404+I405+I408+I409+I403+I406+I407</f>
        <v>0</v>
      </c>
    </row>
    <row r="394" spans="1:19" s="491" customFormat="1" ht="26.25" customHeight="1" hidden="1">
      <c r="A394" s="534"/>
      <c r="B394" s="550"/>
      <c r="C394" s="551"/>
      <c r="D394" s="552"/>
      <c r="E394" s="509" t="s">
        <v>324</v>
      </c>
      <c r="F394" s="553"/>
      <c r="G394" s="506">
        <f>H394</f>
        <v>0</v>
      </c>
      <c r="H394" s="506"/>
      <c r="I394" s="533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</row>
    <row r="395" spans="1:9" ht="15.75" hidden="1">
      <c r="A395" s="320"/>
      <c r="B395" s="331"/>
      <c r="C395" s="504"/>
      <c r="D395" s="505"/>
      <c r="E395" s="37" t="s">
        <v>812</v>
      </c>
      <c r="F395" s="334"/>
      <c r="G395" s="506">
        <f>H395</f>
        <v>0</v>
      </c>
      <c r="H395" s="506"/>
      <c r="I395" s="533"/>
    </row>
    <row r="396" spans="1:9" ht="16.5" hidden="1" thickBot="1">
      <c r="A396" s="320"/>
      <c r="B396" s="331"/>
      <c r="C396" s="504"/>
      <c r="D396" s="505"/>
      <c r="E396" s="59" t="s">
        <v>819</v>
      </c>
      <c r="F396" s="334"/>
      <c r="G396" s="506">
        <f>H396</f>
        <v>0</v>
      </c>
      <c r="H396" s="506">
        <f>1000-1000</f>
        <v>0</v>
      </c>
      <c r="I396" s="533"/>
    </row>
    <row r="397" spans="1:9" ht="18.75" customHeight="1" hidden="1">
      <c r="A397" s="320"/>
      <c r="B397" s="331"/>
      <c r="C397" s="504"/>
      <c r="D397" s="505"/>
      <c r="E397" s="37" t="s">
        <v>821</v>
      </c>
      <c r="F397" s="334"/>
      <c r="G397" s="506">
        <f>H397</f>
        <v>0</v>
      </c>
      <c r="H397" s="506"/>
      <c r="I397" s="533"/>
    </row>
    <row r="398" spans="1:19" s="491" customFormat="1" ht="15" customHeight="1" hidden="1">
      <c r="A398" s="534"/>
      <c r="B398" s="550"/>
      <c r="C398" s="551"/>
      <c r="D398" s="552"/>
      <c r="E398" s="538" t="s">
        <v>829</v>
      </c>
      <c r="F398" s="539"/>
      <c r="G398" s="325">
        <f>H398+I398</f>
        <v>0</v>
      </c>
      <c r="H398" s="325">
        <v>0</v>
      </c>
      <c r="I398" s="554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</row>
    <row r="399" spans="1:9" ht="24" hidden="1">
      <c r="A399" s="383"/>
      <c r="B399" s="555"/>
      <c r="C399" s="511"/>
      <c r="D399" s="512"/>
      <c r="E399" s="513" t="s">
        <v>831</v>
      </c>
      <c r="F399" s="514"/>
      <c r="G399" s="515">
        <f>H399</f>
        <v>0</v>
      </c>
      <c r="H399" s="515">
        <f>1400-1400</f>
        <v>0</v>
      </c>
      <c r="I399" s="515"/>
    </row>
    <row r="400" spans="1:9" s="491" customFormat="1" ht="13.5" customHeight="1" hidden="1">
      <c r="A400" s="534"/>
      <c r="B400" s="227"/>
      <c r="C400" s="536"/>
      <c r="D400" s="537"/>
      <c r="E400" s="538" t="s">
        <v>839</v>
      </c>
      <c r="F400" s="539"/>
      <c r="G400" s="325">
        <f>H400</f>
        <v>0</v>
      </c>
      <c r="H400" s="325">
        <f>500-500</f>
        <v>0</v>
      </c>
      <c r="I400" s="556"/>
    </row>
    <row r="401" spans="1:9" ht="17.25" customHeight="1" hidden="1">
      <c r="A401" s="320"/>
      <c r="B401" s="332"/>
      <c r="C401" s="504"/>
      <c r="D401" s="505"/>
      <c r="E401" s="93" t="s">
        <v>841</v>
      </c>
      <c r="F401" s="334"/>
      <c r="G401" s="506">
        <f>H401</f>
        <v>0</v>
      </c>
      <c r="H401" s="506"/>
      <c r="I401" s="507"/>
    </row>
    <row r="402" spans="1:9" ht="24" hidden="1">
      <c r="A402" s="314"/>
      <c r="B402" s="557"/>
      <c r="C402" s="529"/>
      <c r="D402" s="530"/>
      <c r="E402" s="180" t="s">
        <v>44</v>
      </c>
      <c r="F402" s="531"/>
      <c r="G402" s="558">
        <f>H402</f>
        <v>0</v>
      </c>
      <c r="H402" s="558"/>
      <c r="I402" s="532"/>
    </row>
    <row r="403" spans="1:9" ht="19.5" customHeight="1" hidden="1">
      <c r="A403" s="320"/>
      <c r="B403" s="332"/>
      <c r="C403" s="504"/>
      <c r="D403" s="505"/>
      <c r="E403" s="93" t="s">
        <v>67</v>
      </c>
      <c r="F403" s="334"/>
      <c r="G403" s="506">
        <f aca="true" t="shared" si="3" ref="G403:G409">I403</f>
        <v>0</v>
      </c>
      <c r="H403" s="533"/>
      <c r="I403" s="506">
        <f>1074-1074</f>
        <v>0</v>
      </c>
    </row>
    <row r="404" spans="1:9" ht="25.5" customHeight="1" hidden="1">
      <c r="A404" s="320"/>
      <c r="B404" s="332"/>
      <c r="C404" s="504"/>
      <c r="D404" s="505"/>
      <c r="E404" s="509" t="s">
        <v>69</v>
      </c>
      <c r="F404" s="334"/>
      <c r="G404" s="506">
        <f t="shared" si="3"/>
        <v>0</v>
      </c>
      <c r="H404" s="533"/>
      <c r="I404" s="506">
        <f>4543.3-4543.3</f>
        <v>0</v>
      </c>
    </row>
    <row r="405" spans="1:9" ht="15" customHeight="1" hidden="1">
      <c r="A405" s="320"/>
      <c r="B405" s="332"/>
      <c r="C405" s="504"/>
      <c r="D405" s="505"/>
      <c r="E405" s="93" t="s">
        <v>73</v>
      </c>
      <c r="F405" s="334"/>
      <c r="G405" s="506">
        <f t="shared" si="3"/>
        <v>0</v>
      </c>
      <c r="H405" s="533"/>
      <c r="I405" s="506"/>
    </row>
    <row r="406" spans="1:9" ht="15" customHeight="1" hidden="1">
      <c r="A406" s="320"/>
      <c r="B406" s="332"/>
      <c r="C406" s="504"/>
      <c r="D406" s="505"/>
      <c r="E406" s="93" t="s">
        <v>75</v>
      </c>
      <c r="F406" s="334"/>
      <c r="G406" s="506">
        <f t="shared" si="3"/>
        <v>0</v>
      </c>
      <c r="H406" s="533"/>
      <c r="I406" s="506"/>
    </row>
    <row r="407" spans="1:9" ht="15" customHeight="1" hidden="1">
      <c r="A407" s="320"/>
      <c r="B407" s="331"/>
      <c r="C407" s="504"/>
      <c r="D407" s="505"/>
      <c r="E407" s="93" t="s">
        <v>953</v>
      </c>
      <c r="F407" s="334"/>
      <c r="G407" s="506">
        <f t="shared" si="3"/>
        <v>0</v>
      </c>
      <c r="H407" s="533"/>
      <c r="I407" s="506"/>
    </row>
    <row r="408" spans="1:9" ht="15.75" hidden="1">
      <c r="A408" s="320"/>
      <c r="B408" s="331"/>
      <c r="C408" s="504"/>
      <c r="D408" s="505"/>
      <c r="E408" s="93" t="s">
        <v>79</v>
      </c>
      <c r="F408" s="334"/>
      <c r="G408" s="506">
        <f t="shared" si="3"/>
        <v>0</v>
      </c>
      <c r="H408" s="533"/>
      <c r="I408" s="510"/>
    </row>
    <row r="409" spans="1:9" ht="15.75" customHeight="1" hidden="1">
      <c r="A409" s="320"/>
      <c r="B409" s="332"/>
      <c r="C409" s="504"/>
      <c r="D409" s="505"/>
      <c r="E409" s="93" t="s">
        <v>83</v>
      </c>
      <c r="F409" s="334"/>
      <c r="G409" s="506">
        <f t="shared" si="3"/>
        <v>0</v>
      </c>
      <c r="H409" s="533"/>
      <c r="I409" s="506"/>
    </row>
    <row r="410" spans="1:9" ht="24" hidden="1">
      <c r="A410" s="383"/>
      <c r="B410" s="384"/>
      <c r="C410" s="511"/>
      <c r="D410" s="512"/>
      <c r="E410" s="361" t="s">
        <v>172</v>
      </c>
      <c r="F410" s="514"/>
      <c r="G410" s="515">
        <f>G411+G412</f>
        <v>0</v>
      </c>
      <c r="H410" s="515">
        <f>H411+H412</f>
        <v>0</v>
      </c>
      <c r="I410" s="559"/>
    </row>
    <row r="411" spans="1:9" ht="15.75" customHeight="1" hidden="1">
      <c r="A411" s="672"/>
      <c r="B411" s="673"/>
      <c r="C411" s="674"/>
      <c r="D411" s="675"/>
      <c r="E411" s="676" t="s">
        <v>819</v>
      </c>
      <c r="F411" s="677"/>
      <c r="G411" s="681">
        <f>H411</f>
        <v>0</v>
      </c>
      <c r="H411" s="681">
        <f>4202-4202</f>
        <v>0</v>
      </c>
      <c r="I411" s="678"/>
    </row>
    <row r="412" spans="1:9" ht="24.75" customHeight="1" hidden="1">
      <c r="A412" s="597"/>
      <c r="B412" s="332"/>
      <c r="C412" s="504"/>
      <c r="D412" s="504"/>
      <c r="E412" s="680" t="s">
        <v>306</v>
      </c>
      <c r="F412" s="679"/>
      <c r="G412" s="671">
        <f>H412</f>
        <v>0</v>
      </c>
      <c r="H412" s="671">
        <f>2000-395-1211-394</f>
        <v>0</v>
      </c>
      <c r="I412" s="670"/>
    </row>
    <row r="413" spans="1:9" ht="24" hidden="1">
      <c r="A413" s="314"/>
      <c r="B413" s="331"/>
      <c r="C413" s="529"/>
      <c r="D413" s="530"/>
      <c r="E413" s="344" t="s">
        <v>173</v>
      </c>
      <c r="F413" s="531"/>
      <c r="G413" s="532">
        <f>G414+G415</f>
        <v>0</v>
      </c>
      <c r="H413" s="532">
        <f>H414+H415</f>
        <v>0</v>
      </c>
      <c r="I413" s="566"/>
    </row>
    <row r="414" spans="1:9" ht="16.5" hidden="1" thickBot="1">
      <c r="A414" s="320"/>
      <c r="B414" s="331"/>
      <c r="C414" s="504"/>
      <c r="D414" s="505"/>
      <c r="E414" s="59" t="s">
        <v>819</v>
      </c>
      <c r="F414" s="334"/>
      <c r="G414" s="533">
        <f>H414</f>
        <v>0</v>
      </c>
      <c r="H414" s="533">
        <f>4736.2-4736.2</f>
        <v>0</v>
      </c>
      <c r="I414" s="533"/>
    </row>
    <row r="415" spans="1:9" ht="15.75" hidden="1">
      <c r="A415" s="320"/>
      <c r="B415" s="331"/>
      <c r="C415" s="504"/>
      <c r="D415" s="505"/>
      <c r="E415" s="37" t="s">
        <v>827</v>
      </c>
      <c r="F415" s="334"/>
      <c r="G415" s="376">
        <f>H415</f>
        <v>0</v>
      </c>
      <c r="H415" s="376"/>
      <c r="I415" s="507"/>
    </row>
    <row r="416" spans="1:9" ht="24">
      <c r="A416" s="320"/>
      <c r="B416" s="331"/>
      <c r="C416" s="504"/>
      <c r="D416" s="505"/>
      <c r="E416" s="315" t="s">
        <v>174</v>
      </c>
      <c r="F416" s="334"/>
      <c r="G416" s="506">
        <f>G417</f>
        <v>696</v>
      </c>
      <c r="H416" s="506">
        <f>H417</f>
        <v>696</v>
      </c>
      <c r="I416" s="533"/>
    </row>
    <row r="417" spans="1:9" ht="16.5" thickBot="1">
      <c r="A417" s="320"/>
      <c r="B417" s="331"/>
      <c r="C417" s="504"/>
      <c r="D417" s="505"/>
      <c r="E417" s="59" t="s">
        <v>819</v>
      </c>
      <c r="F417" s="334"/>
      <c r="G417" s="506">
        <f>H417</f>
        <v>696</v>
      </c>
      <c r="H417" s="506">
        <v>696</v>
      </c>
      <c r="I417" s="533"/>
    </row>
    <row r="418" spans="1:9" ht="24" hidden="1">
      <c r="A418" s="320"/>
      <c r="B418" s="331" t="s">
        <v>583</v>
      </c>
      <c r="C418" s="504">
        <v>6</v>
      </c>
      <c r="D418" s="505">
        <v>1</v>
      </c>
      <c r="E418" s="315" t="s">
        <v>941</v>
      </c>
      <c r="F418" s="334"/>
      <c r="G418" s="506">
        <f>G419+G421+G423</f>
        <v>0</v>
      </c>
      <c r="H418" s="506">
        <f>H419+H421+H423</f>
        <v>0</v>
      </c>
      <c r="I418" s="506">
        <f>I425</f>
        <v>0</v>
      </c>
    </row>
    <row r="419" spans="1:9" ht="24" hidden="1">
      <c r="A419" s="320"/>
      <c r="B419" s="331"/>
      <c r="C419" s="504"/>
      <c r="D419" s="505"/>
      <c r="E419" s="315" t="s">
        <v>942</v>
      </c>
      <c r="F419" s="334"/>
      <c r="G419" s="548">
        <f>G420</f>
        <v>0</v>
      </c>
      <c r="H419" s="548">
        <f>H420</f>
        <v>0</v>
      </c>
      <c r="I419" s="533"/>
    </row>
    <row r="420" spans="1:9" ht="24.75" hidden="1" thickBot="1">
      <c r="A420" s="320"/>
      <c r="B420" s="331"/>
      <c r="C420" s="504"/>
      <c r="D420" s="505"/>
      <c r="E420" s="95" t="s">
        <v>44</v>
      </c>
      <c r="F420" s="334"/>
      <c r="G420" s="548">
        <f>H420</f>
        <v>0</v>
      </c>
      <c r="H420" s="548">
        <v>0</v>
      </c>
      <c r="I420" s="533"/>
    </row>
    <row r="421" spans="1:9" ht="24" hidden="1">
      <c r="A421" s="320"/>
      <c r="B421" s="331"/>
      <c r="C421" s="504"/>
      <c r="D421" s="505"/>
      <c r="E421" s="315" t="s">
        <v>943</v>
      </c>
      <c r="F421" s="334"/>
      <c r="G421" s="533">
        <f>G422</f>
        <v>0</v>
      </c>
      <c r="H421" s="533">
        <f>H422</f>
        <v>0</v>
      </c>
      <c r="I421" s="533"/>
    </row>
    <row r="422" spans="1:9" ht="16.5" hidden="1" thickBot="1">
      <c r="A422" s="320"/>
      <c r="B422" s="331"/>
      <c r="C422" s="504"/>
      <c r="D422" s="505"/>
      <c r="E422" s="59" t="s">
        <v>819</v>
      </c>
      <c r="F422" s="334"/>
      <c r="G422" s="533">
        <f>H422</f>
        <v>0</v>
      </c>
      <c r="H422" s="533"/>
      <c r="I422" s="533"/>
    </row>
    <row r="423" spans="1:9" ht="36" hidden="1">
      <c r="A423" s="320"/>
      <c r="B423" s="331"/>
      <c r="C423" s="504"/>
      <c r="D423" s="505"/>
      <c r="E423" s="315" t="s">
        <v>944</v>
      </c>
      <c r="F423" s="334"/>
      <c r="G423" s="506">
        <f>G424</f>
        <v>0</v>
      </c>
      <c r="H423" s="506">
        <f>H424</f>
        <v>0</v>
      </c>
      <c r="I423" s="533"/>
    </row>
    <row r="424" spans="1:9" ht="16.5" hidden="1" thickBot="1">
      <c r="A424" s="320"/>
      <c r="B424" s="331"/>
      <c r="C424" s="504"/>
      <c r="D424" s="505"/>
      <c r="E424" s="59" t="s">
        <v>819</v>
      </c>
      <c r="F424" s="334"/>
      <c r="G424" s="506">
        <f>H424</f>
        <v>0</v>
      </c>
      <c r="H424" s="506"/>
      <c r="I424" s="533"/>
    </row>
    <row r="425" spans="1:9" ht="15.75" hidden="1">
      <c r="A425" s="320"/>
      <c r="B425" s="331"/>
      <c r="C425" s="504"/>
      <c r="D425" s="505"/>
      <c r="E425" s="93" t="s">
        <v>71</v>
      </c>
      <c r="F425" s="334"/>
      <c r="G425" s="506">
        <f>I425</f>
        <v>0</v>
      </c>
      <c r="H425" s="506"/>
      <c r="I425" s="506"/>
    </row>
    <row r="426" spans="1:9" ht="34.5">
      <c r="A426" s="345">
        <v>2600</v>
      </c>
      <c r="B426" s="348" t="s">
        <v>604</v>
      </c>
      <c r="C426" s="500">
        <v>0</v>
      </c>
      <c r="D426" s="501">
        <v>0</v>
      </c>
      <c r="E426" s="349" t="s">
        <v>922</v>
      </c>
      <c r="F426" s="346" t="s">
        <v>605</v>
      </c>
      <c r="G426" s="376">
        <f>H426+I426</f>
        <v>21800</v>
      </c>
      <c r="H426" s="376">
        <f>H446+H460</f>
        <v>17800</v>
      </c>
      <c r="I426" s="506">
        <f>+I460</f>
        <v>4000</v>
      </c>
    </row>
    <row r="427" spans="1:9" ht="15.75">
      <c r="A427" s="320"/>
      <c r="B427" s="321"/>
      <c r="C427" s="500"/>
      <c r="D427" s="496"/>
      <c r="E427" s="315" t="s">
        <v>182</v>
      </c>
      <c r="F427" s="316"/>
      <c r="G427" s="566"/>
      <c r="H427" s="532"/>
      <c r="I427" s="566"/>
    </row>
    <row r="428" spans="1:9" ht="15" customHeight="1" hidden="1">
      <c r="A428" s="320">
        <v>2610</v>
      </c>
      <c r="B428" s="321" t="s">
        <v>604</v>
      </c>
      <c r="C428" s="500">
        <v>1</v>
      </c>
      <c r="D428" s="501">
        <v>0</v>
      </c>
      <c r="E428" s="323" t="s">
        <v>606</v>
      </c>
      <c r="F428" s="324" t="s">
        <v>607</v>
      </c>
      <c r="G428" s="533"/>
      <c r="H428" s="506"/>
      <c r="I428" s="533"/>
    </row>
    <row r="429" spans="1:9" ht="15" customHeight="1" hidden="1">
      <c r="A429" s="320"/>
      <c r="B429" s="321"/>
      <c r="C429" s="500"/>
      <c r="D429" s="501"/>
      <c r="E429" s="315" t="s">
        <v>208</v>
      </c>
      <c r="F429" s="324"/>
      <c r="G429" s="544"/>
      <c r="H429" s="567"/>
      <c r="I429" s="544"/>
    </row>
    <row r="430" spans="1:9" ht="36" customHeight="1" hidden="1">
      <c r="A430" s="320">
        <v>2611</v>
      </c>
      <c r="B430" s="332" t="s">
        <v>604</v>
      </c>
      <c r="C430" s="504">
        <v>1</v>
      </c>
      <c r="D430" s="505">
        <v>1</v>
      </c>
      <c r="E430" s="315" t="s">
        <v>608</v>
      </c>
      <c r="F430" s="343" t="s">
        <v>609</v>
      </c>
      <c r="G430" s="533"/>
      <c r="H430" s="506"/>
      <c r="I430" s="533"/>
    </row>
    <row r="431" spans="1:9" ht="15" customHeight="1" hidden="1">
      <c r="A431" s="320"/>
      <c r="B431" s="332"/>
      <c r="C431" s="504"/>
      <c r="D431" s="505"/>
      <c r="E431" s="315" t="s">
        <v>166</v>
      </c>
      <c r="F431" s="334"/>
      <c r="G431" s="533"/>
      <c r="H431" s="506"/>
      <c r="I431" s="533"/>
    </row>
    <row r="432" spans="1:9" ht="15" customHeight="1" hidden="1">
      <c r="A432" s="320"/>
      <c r="B432" s="332"/>
      <c r="C432" s="504"/>
      <c r="D432" s="505"/>
      <c r="E432" s="315" t="s">
        <v>167</v>
      </c>
      <c r="F432" s="334"/>
      <c r="G432" s="533"/>
      <c r="H432" s="506"/>
      <c r="I432" s="533"/>
    </row>
    <row r="433" spans="1:9" ht="15" customHeight="1" hidden="1">
      <c r="A433" s="320"/>
      <c r="B433" s="332"/>
      <c r="C433" s="504"/>
      <c r="D433" s="505"/>
      <c r="E433" s="315" t="s">
        <v>167</v>
      </c>
      <c r="F433" s="334"/>
      <c r="G433" s="533"/>
      <c r="H433" s="506"/>
      <c r="I433" s="533"/>
    </row>
    <row r="434" spans="1:9" ht="15" customHeight="1" hidden="1">
      <c r="A434" s="320">
        <v>2620</v>
      </c>
      <c r="B434" s="321" t="s">
        <v>604</v>
      </c>
      <c r="C434" s="500">
        <v>2</v>
      </c>
      <c r="D434" s="501">
        <v>0</v>
      </c>
      <c r="E434" s="323" t="s">
        <v>610</v>
      </c>
      <c r="F434" s="324" t="s">
        <v>611</v>
      </c>
      <c r="G434" s="533"/>
      <c r="H434" s="506"/>
      <c r="I434" s="533"/>
    </row>
    <row r="435" spans="1:9" ht="15" customHeight="1" hidden="1">
      <c r="A435" s="320"/>
      <c r="B435" s="321"/>
      <c r="C435" s="500"/>
      <c r="D435" s="501"/>
      <c r="E435" s="315" t="s">
        <v>208</v>
      </c>
      <c r="F435" s="324"/>
      <c r="G435" s="544"/>
      <c r="H435" s="567"/>
      <c r="I435" s="544"/>
    </row>
    <row r="436" spans="1:9" ht="36" customHeight="1" hidden="1">
      <c r="A436" s="320">
        <v>2621</v>
      </c>
      <c r="B436" s="332" t="s">
        <v>604</v>
      </c>
      <c r="C436" s="504">
        <v>2</v>
      </c>
      <c r="D436" s="505">
        <v>1</v>
      </c>
      <c r="E436" s="315" t="s">
        <v>610</v>
      </c>
      <c r="F436" s="343" t="s">
        <v>612</v>
      </c>
      <c r="G436" s="533"/>
      <c r="H436" s="506"/>
      <c r="I436" s="533"/>
    </row>
    <row r="437" spans="1:9" ht="15" customHeight="1" hidden="1">
      <c r="A437" s="320"/>
      <c r="B437" s="332"/>
      <c r="C437" s="504"/>
      <c r="D437" s="505"/>
      <c r="E437" s="315" t="s">
        <v>166</v>
      </c>
      <c r="F437" s="334"/>
      <c r="G437" s="533"/>
      <c r="H437" s="506"/>
      <c r="I437" s="533"/>
    </row>
    <row r="438" spans="1:9" ht="15" customHeight="1" hidden="1">
      <c r="A438" s="320"/>
      <c r="B438" s="332"/>
      <c r="C438" s="504"/>
      <c r="D438" s="505"/>
      <c r="E438" s="315" t="s">
        <v>167</v>
      </c>
      <c r="F438" s="334"/>
      <c r="G438" s="533"/>
      <c r="H438" s="506"/>
      <c r="I438" s="533"/>
    </row>
    <row r="439" spans="1:9" ht="15" customHeight="1" hidden="1">
      <c r="A439" s="320"/>
      <c r="B439" s="332"/>
      <c r="C439" s="504"/>
      <c r="D439" s="505"/>
      <c r="E439" s="315" t="s">
        <v>167</v>
      </c>
      <c r="F439" s="334"/>
      <c r="G439" s="533"/>
      <c r="H439" s="506"/>
      <c r="I439" s="533"/>
    </row>
    <row r="440" spans="1:9" ht="15" customHeight="1" hidden="1">
      <c r="A440" s="320">
        <v>2630</v>
      </c>
      <c r="B440" s="321" t="s">
        <v>604</v>
      </c>
      <c r="C440" s="500">
        <v>3</v>
      </c>
      <c r="D440" s="501">
        <v>0</v>
      </c>
      <c r="E440" s="323" t="s">
        <v>613</v>
      </c>
      <c r="F440" s="324" t="s">
        <v>614</v>
      </c>
      <c r="G440" s="533"/>
      <c r="H440" s="506"/>
      <c r="I440" s="533"/>
    </row>
    <row r="441" spans="1:9" ht="15" customHeight="1" hidden="1">
      <c r="A441" s="320"/>
      <c r="B441" s="321"/>
      <c r="C441" s="500"/>
      <c r="D441" s="501"/>
      <c r="E441" s="315" t="s">
        <v>208</v>
      </c>
      <c r="F441" s="324"/>
      <c r="G441" s="544"/>
      <c r="H441" s="567"/>
      <c r="I441" s="544"/>
    </row>
    <row r="442" spans="1:9" ht="36" customHeight="1" hidden="1">
      <c r="A442" s="320">
        <v>2631</v>
      </c>
      <c r="B442" s="332" t="s">
        <v>604</v>
      </c>
      <c r="C442" s="504">
        <v>3</v>
      </c>
      <c r="D442" s="505">
        <v>1</v>
      </c>
      <c r="E442" s="315" t="s">
        <v>615</v>
      </c>
      <c r="F442" s="362" t="s">
        <v>616</v>
      </c>
      <c r="G442" s="533"/>
      <c r="H442" s="506"/>
      <c r="I442" s="533"/>
    </row>
    <row r="443" spans="1:9" ht="15" customHeight="1" hidden="1">
      <c r="A443" s="320"/>
      <c r="B443" s="332"/>
      <c r="C443" s="504"/>
      <c r="D443" s="505"/>
      <c r="E443" s="315" t="s">
        <v>166</v>
      </c>
      <c r="F443" s="334"/>
      <c r="G443" s="533"/>
      <c r="H443" s="506"/>
      <c r="I443" s="533"/>
    </row>
    <row r="444" spans="1:9" ht="15" customHeight="1" hidden="1">
      <c r="A444" s="320"/>
      <c r="B444" s="332"/>
      <c r="C444" s="504"/>
      <c r="D444" s="505"/>
      <c r="E444" s="315" t="s">
        <v>167</v>
      </c>
      <c r="F444" s="334"/>
      <c r="G444" s="533"/>
      <c r="H444" s="506"/>
      <c r="I444" s="533"/>
    </row>
    <row r="445" spans="1:9" ht="15" customHeight="1" hidden="1">
      <c r="A445" s="320"/>
      <c r="B445" s="332"/>
      <c r="C445" s="504"/>
      <c r="D445" s="505"/>
      <c r="E445" s="315" t="s">
        <v>167</v>
      </c>
      <c r="F445" s="334"/>
      <c r="G445" s="533"/>
      <c r="H445" s="506"/>
      <c r="I445" s="533"/>
    </row>
    <row r="446" spans="1:9" ht="15.75">
      <c r="A446" s="320">
        <v>2640</v>
      </c>
      <c r="B446" s="321" t="s">
        <v>604</v>
      </c>
      <c r="C446" s="500">
        <v>4</v>
      </c>
      <c r="D446" s="501">
        <v>0</v>
      </c>
      <c r="E446" s="323" t="s">
        <v>617</v>
      </c>
      <c r="F446" s="324" t="s">
        <v>618</v>
      </c>
      <c r="G446" s="506">
        <f>G448+G451</f>
        <v>16800</v>
      </c>
      <c r="H446" s="506">
        <f>H448+H451</f>
        <v>16800</v>
      </c>
      <c r="I446" s="533"/>
    </row>
    <row r="447" spans="1:9" ht="16.5" thickBot="1">
      <c r="A447" s="383"/>
      <c r="B447" s="624"/>
      <c r="C447" s="586"/>
      <c r="D447" s="587"/>
      <c r="E447" s="361" t="s">
        <v>208</v>
      </c>
      <c r="F447" s="589"/>
      <c r="G447" s="625"/>
      <c r="H447" s="626"/>
      <c r="I447" s="625"/>
    </row>
    <row r="448" spans="1:9" ht="16.5" thickBot="1">
      <c r="A448" s="560">
        <v>2641</v>
      </c>
      <c r="B448" s="561" t="s">
        <v>604</v>
      </c>
      <c r="C448" s="562">
        <v>4</v>
      </c>
      <c r="D448" s="562">
        <v>1</v>
      </c>
      <c r="E448" s="627" t="s">
        <v>619</v>
      </c>
      <c r="F448" s="628" t="s">
        <v>620</v>
      </c>
      <c r="G448" s="629">
        <f>G449+G450</f>
        <v>16800</v>
      </c>
      <c r="H448" s="629">
        <f>H449+H450</f>
        <v>16800</v>
      </c>
      <c r="I448" s="623"/>
    </row>
    <row r="449" spans="1:9" ht="15.75">
      <c r="A449" s="314"/>
      <c r="B449" s="557"/>
      <c r="C449" s="529"/>
      <c r="D449" s="530"/>
      <c r="E449" s="52" t="s">
        <v>872</v>
      </c>
      <c r="F449" s="531"/>
      <c r="G449" s="532">
        <f>H449</f>
        <v>11000</v>
      </c>
      <c r="H449" s="532">
        <v>11000</v>
      </c>
      <c r="I449" s="566"/>
    </row>
    <row r="450" spans="1:10" ht="16.5" thickBot="1">
      <c r="A450" s="320"/>
      <c r="B450" s="332"/>
      <c r="C450" s="504"/>
      <c r="D450" s="505"/>
      <c r="E450" s="59" t="s">
        <v>819</v>
      </c>
      <c r="F450" s="334"/>
      <c r="G450" s="506">
        <f>H450</f>
        <v>5800</v>
      </c>
      <c r="H450" s="506">
        <v>5800</v>
      </c>
      <c r="I450" s="533"/>
      <c r="J450" s="280">
        <v>4718.7</v>
      </c>
    </row>
    <row r="451" spans="1:9" ht="15.75" hidden="1">
      <c r="A451" s="320"/>
      <c r="B451" s="350" t="s">
        <v>604</v>
      </c>
      <c r="C451" s="504">
        <v>4</v>
      </c>
      <c r="D451" s="505">
        <v>1</v>
      </c>
      <c r="E451" s="315" t="s">
        <v>945</v>
      </c>
      <c r="F451" s="343" t="s">
        <v>620</v>
      </c>
      <c r="G451" s="506">
        <f>G452+G453</f>
        <v>0</v>
      </c>
      <c r="H451" s="506">
        <f>H452+H453</f>
        <v>0</v>
      </c>
      <c r="I451" s="533"/>
    </row>
    <row r="452" spans="1:9" ht="15.75" hidden="1">
      <c r="A452" s="320"/>
      <c r="B452" s="331"/>
      <c r="C452" s="504"/>
      <c r="D452" s="505"/>
      <c r="E452" s="43" t="s">
        <v>872</v>
      </c>
      <c r="F452" s="334"/>
      <c r="G452" s="506">
        <f>H452</f>
        <v>0</v>
      </c>
      <c r="H452" s="506"/>
      <c r="I452" s="533"/>
    </row>
    <row r="453" spans="1:9" ht="16.5" hidden="1" thickBot="1">
      <c r="A453" s="320"/>
      <c r="B453" s="331"/>
      <c r="C453" s="504"/>
      <c r="D453" s="505"/>
      <c r="E453" s="59" t="s">
        <v>819</v>
      </c>
      <c r="F453" s="334"/>
      <c r="G453" s="506">
        <f>H453</f>
        <v>0</v>
      </c>
      <c r="H453" s="506"/>
      <c r="I453" s="533"/>
    </row>
    <row r="454" spans="1:9" ht="15" customHeight="1" hidden="1">
      <c r="A454" s="320">
        <v>2650</v>
      </c>
      <c r="B454" s="348" t="s">
        <v>604</v>
      </c>
      <c r="C454" s="500">
        <v>5</v>
      </c>
      <c r="D454" s="501">
        <v>0</v>
      </c>
      <c r="E454" s="323" t="s">
        <v>621</v>
      </c>
      <c r="F454" s="324" t="s">
        <v>622</v>
      </c>
      <c r="G454" s="533"/>
      <c r="H454" s="506"/>
      <c r="I454" s="533"/>
    </row>
    <row r="455" spans="1:9" ht="36" customHeight="1" hidden="1">
      <c r="A455" s="320"/>
      <c r="B455" s="306"/>
      <c r="C455" s="500"/>
      <c r="D455" s="501"/>
      <c r="E455" s="315" t="s">
        <v>208</v>
      </c>
      <c r="F455" s="324"/>
      <c r="G455" s="544"/>
      <c r="H455" s="567"/>
      <c r="I455" s="544"/>
    </row>
    <row r="456" spans="1:9" ht="36" customHeight="1" hidden="1">
      <c r="A456" s="320">
        <v>2651</v>
      </c>
      <c r="B456" s="350" t="s">
        <v>604</v>
      </c>
      <c r="C456" s="504">
        <v>5</v>
      </c>
      <c r="D456" s="505">
        <v>1</v>
      </c>
      <c r="E456" s="315" t="s">
        <v>621</v>
      </c>
      <c r="F456" s="343" t="s">
        <v>623</v>
      </c>
      <c r="G456" s="533"/>
      <c r="H456" s="506"/>
      <c r="I456" s="533"/>
    </row>
    <row r="457" spans="1:9" ht="15" customHeight="1" hidden="1">
      <c r="A457" s="320"/>
      <c r="B457" s="331"/>
      <c r="C457" s="504"/>
      <c r="D457" s="505"/>
      <c r="E457" s="315" t="s">
        <v>166</v>
      </c>
      <c r="F457" s="334"/>
      <c r="G457" s="533"/>
      <c r="H457" s="506"/>
      <c r="I457" s="533"/>
    </row>
    <row r="458" spans="1:9" ht="15" customHeight="1" hidden="1">
      <c r="A458" s="320"/>
      <c r="B458" s="331"/>
      <c r="C458" s="504"/>
      <c r="D458" s="505"/>
      <c r="E458" s="315" t="s">
        <v>167</v>
      </c>
      <c r="F458" s="334"/>
      <c r="G458" s="533"/>
      <c r="H458" s="506"/>
      <c r="I458" s="533"/>
    </row>
    <row r="459" spans="1:9" ht="28.5" customHeight="1" hidden="1">
      <c r="A459" s="320"/>
      <c r="B459" s="331"/>
      <c r="C459" s="504"/>
      <c r="D459" s="505"/>
      <c r="E459" s="315" t="s">
        <v>167</v>
      </c>
      <c r="F459" s="334"/>
      <c r="G459" s="533"/>
      <c r="H459" s="506"/>
      <c r="I459" s="533"/>
    </row>
    <row r="460" spans="1:9" ht="28.5">
      <c r="A460" s="320">
        <v>2660</v>
      </c>
      <c r="B460" s="348" t="s">
        <v>604</v>
      </c>
      <c r="C460" s="500">
        <v>6</v>
      </c>
      <c r="D460" s="501">
        <v>0</v>
      </c>
      <c r="E460" s="323" t="s">
        <v>624</v>
      </c>
      <c r="F460" s="347" t="s">
        <v>625</v>
      </c>
      <c r="G460" s="506">
        <f>H460+I460</f>
        <v>5000</v>
      </c>
      <c r="H460" s="506">
        <f>H462</f>
        <v>1000</v>
      </c>
      <c r="I460" s="506">
        <f>+I462</f>
        <v>4000</v>
      </c>
    </row>
    <row r="461" spans="1:9" ht="15.75">
      <c r="A461" s="320"/>
      <c r="B461" s="306"/>
      <c r="C461" s="500"/>
      <c r="D461" s="501"/>
      <c r="E461" s="315" t="s">
        <v>208</v>
      </c>
      <c r="F461" s="324"/>
      <c r="G461" s="544"/>
      <c r="H461" s="567"/>
      <c r="I461" s="544"/>
    </row>
    <row r="462" spans="1:9" ht="28.5">
      <c r="A462" s="320">
        <v>2661</v>
      </c>
      <c r="B462" s="350" t="s">
        <v>604</v>
      </c>
      <c r="C462" s="504">
        <v>6</v>
      </c>
      <c r="D462" s="505">
        <v>1</v>
      </c>
      <c r="E462" s="315" t="s">
        <v>624</v>
      </c>
      <c r="F462" s="343" t="s">
        <v>626</v>
      </c>
      <c r="G462" s="506">
        <f>H462+I462</f>
        <v>5000</v>
      </c>
      <c r="H462" s="506">
        <f>H464+H465</f>
        <v>1000</v>
      </c>
      <c r="I462" s="506">
        <f>I466+I467+I469+I468</f>
        <v>4000</v>
      </c>
    </row>
    <row r="463" spans="1:9" ht="24" customHeight="1">
      <c r="A463" s="320"/>
      <c r="B463" s="331"/>
      <c r="C463" s="504"/>
      <c r="D463" s="505"/>
      <c r="E463" s="315" t="s">
        <v>166</v>
      </c>
      <c r="F463" s="334"/>
      <c r="G463" s="533"/>
      <c r="H463" s="506"/>
      <c r="I463" s="533"/>
    </row>
    <row r="464" spans="1:9" ht="15.75">
      <c r="A464" s="320"/>
      <c r="B464" s="331"/>
      <c r="C464" s="504"/>
      <c r="D464" s="505"/>
      <c r="E464" s="37" t="s">
        <v>819</v>
      </c>
      <c r="F464" s="334"/>
      <c r="G464" s="731">
        <f>H464</f>
        <v>1000</v>
      </c>
      <c r="H464" s="731">
        <v>1000</v>
      </c>
      <c r="I464" s="533"/>
    </row>
    <row r="465" spans="1:16" ht="24" hidden="1">
      <c r="A465" s="320"/>
      <c r="B465" s="350"/>
      <c r="C465" s="504"/>
      <c r="D465" s="505"/>
      <c r="E465" s="93" t="s">
        <v>306</v>
      </c>
      <c r="F465" s="324"/>
      <c r="G465" s="510">
        <f>H465+I465</f>
        <v>0</v>
      </c>
      <c r="H465" s="510"/>
      <c r="I465" s="533"/>
      <c r="L465" s="547"/>
      <c r="M465" s="547"/>
      <c r="N465" s="547"/>
      <c r="O465" s="547"/>
      <c r="P465" s="547"/>
    </row>
    <row r="466" spans="1:9" ht="26.25" customHeight="1" hidden="1">
      <c r="A466" s="320"/>
      <c r="B466" s="331"/>
      <c r="C466" s="504"/>
      <c r="D466" s="505"/>
      <c r="E466" s="737" t="s">
        <v>69</v>
      </c>
      <c r="F466" s="334"/>
      <c r="G466" s="506">
        <f>H466+I466</f>
        <v>0</v>
      </c>
      <c r="H466" s="506"/>
      <c r="I466" s="533">
        <f>3300-3300</f>
        <v>0</v>
      </c>
    </row>
    <row r="467" spans="1:9" ht="19.5" customHeight="1">
      <c r="A467" s="320"/>
      <c r="B467" s="332"/>
      <c r="C467" s="504"/>
      <c r="D467" s="505"/>
      <c r="E467" s="93" t="s">
        <v>67</v>
      </c>
      <c r="F467" s="334"/>
      <c r="G467" s="506">
        <f>I467</f>
        <v>4000</v>
      </c>
      <c r="H467" s="533"/>
      <c r="I467" s="506">
        <v>4000</v>
      </c>
    </row>
    <row r="468" spans="1:9" ht="15" customHeight="1" hidden="1">
      <c r="A468" s="320"/>
      <c r="B468" s="332"/>
      <c r="C468" s="504"/>
      <c r="D468" s="505"/>
      <c r="E468" s="93" t="s">
        <v>75</v>
      </c>
      <c r="F468" s="334"/>
      <c r="G468" s="506">
        <f>I468</f>
        <v>0</v>
      </c>
      <c r="H468" s="533"/>
      <c r="I468" s="506"/>
    </row>
    <row r="469" spans="1:9" ht="15.75" customHeight="1" hidden="1">
      <c r="A469" s="320"/>
      <c r="B469" s="332"/>
      <c r="C469" s="504"/>
      <c r="D469" s="505"/>
      <c r="E469" s="93" t="s">
        <v>83</v>
      </c>
      <c r="F469" s="334"/>
      <c r="G469" s="506">
        <f>I469</f>
        <v>0</v>
      </c>
      <c r="H469" s="533"/>
      <c r="I469" s="506"/>
    </row>
    <row r="470" spans="1:9" ht="28.5" customHeight="1" hidden="1">
      <c r="A470" s="345">
        <v>2700</v>
      </c>
      <c r="B470" s="321" t="s">
        <v>627</v>
      </c>
      <c r="C470" s="500">
        <v>0</v>
      </c>
      <c r="D470" s="501">
        <v>0</v>
      </c>
      <c r="E470" s="349" t="s">
        <v>923</v>
      </c>
      <c r="F470" s="346" t="s">
        <v>628</v>
      </c>
      <c r="G470" s="376">
        <f>H470+I470</f>
        <v>0</v>
      </c>
      <c r="H470" s="376">
        <f>H472</f>
        <v>0</v>
      </c>
      <c r="I470" s="376">
        <f>I537+I472</f>
        <v>0</v>
      </c>
    </row>
    <row r="471" spans="1:9" ht="15" customHeight="1" hidden="1">
      <c r="A471" s="320"/>
      <c r="B471" s="321"/>
      <c r="C471" s="500"/>
      <c r="D471" s="501"/>
      <c r="E471" s="315" t="s">
        <v>182</v>
      </c>
      <c r="F471" s="358"/>
      <c r="G471" s="533"/>
      <c r="H471" s="533"/>
      <c r="I471" s="506"/>
    </row>
    <row r="472" spans="1:9" ht="15" customHeight="1" hidden="1">
      <c r="A472" s="320">
        <v>2710</v>
      </c>
      <c r="B472" s="321" t="s">
        <v>627</v>
      </c>
      <c r="C472" s="500">
        <v>1</v>
      </c>
      <c r="D472" s="501">
        <v>0</v>
      </c>
      <c r="E472" s="323" t="s">
        <v>629</v>
      </c>
      <c r="F472" s="324" t="s">
        <v>630</v>
      </c>
      <c r="G472" s="506">
        <f>H472+I472</f>
        <v>0</v>
      </c>
      <c r="H472" s="506">
        <f>H482</f>
        <v>0</v>
      </c>
      <c r="I472" s="506">
        <f>I482</f>
        <v>0</v>
      </c>
    </row>
    <row r="473" spans="1:9" ht="15" customHeight="1" hidden="1">
      <c r="A473" s="320"/>
      <c r="B473" s="306"/>
      <c r="C473" s="500"/>
      <c r="D473" s="501"/>
      <c r="E473" s="315" t="s">
        <v>208</v>
      </c>
      <c r="F473" s="324"/>
      <c r="G473" s="544"/>
      <c r="H473" s="544"/>
      <c r="I473" s="567"/>
    </row>
    <row r="474" spans="1:9" ht="15" customHeight="1" hidden="1">
      <c r="A474" s="320">
        <v>2711</v>
      </c>
      <c r="B474" s="350" t="s">
        <v>627</v>
      </c>
      <c r="C474" s="504">
        <v>1</v>
      </c>
      <c r="D474" s="505">
        <v>1</v>
      </c>
      <c r="E474" s="315" t="s">
        <v>631</v>
      </c>
      <c r="F474" s="343" t="s">
        <v>632</v>
      </c>
      <c r="G474" s="533"/>
      <c r="H474" s="533"/>
      <c r="I474" s="506"/>
    </row>
    <row r="475" spans="1:9" ht="15" customHeight="1" hidden="1">
      <c r="A475" s="320"/>
      <c r="B475" s="331"/>
      <c r="C475" s="504"/>
      <c r="D475" s="505"/>
      <c r="E475" s="315" t="s">
        <v>166</v>
      </c>
      <c r="F475" s="334"/>
      <c r="G475" s="533"/>
      <c r="H475" s="533"/>
      <c r="I475" s="506"/>
    </row>
    <row r="476" spans="1:9" ht="15" customHeight="1" hidden="1">
      <c r="A476" s="320"/>
      <c r="B476" s="331"/>
      <c r="C476" s="504"/>
      <c r="D476" s="505"/>
      <c r="E476" s="315" t="s">
        <v>167</v>
      </c>
      <c r="F476" s="334"/>
      <c r="G476" s="533"/>
      <c r="H476" s="533"/>
      <c r="I476" s="506"/>
    </row>
    <row r="477" spans="1:9" ht="36" customHeight="1" hidden="1">
      <c r="A477" s="320"/>
      <c r="B477" s="331"/>
      <c r="C477" s="504"/>
      <c r="D477" s="505"/>
      <c r="E477" s="315" t="s">
        <v>167</v>
      </c>
      <c r="F477" s="334"/>
      <c r="G477" s="533"/>
      <c r="H477" s="533"/>
      <c r="I477" s="506"/>
    </row>
    <row r="478" spans="1:9" ht="15" customHeight="1" hidden="1">
      <c r="A478" s="320">
        <v>2712</v>
      </c>
      <c r="B478" s="350" t="s">
        <v>627</v>
      </c>
      <c r="C478" s="504">
        <v>1</v>
      </c>
      <c r="D478" s="505">
        <v>2</v>
      </c>
      <c r="E478" s="315" t="s">
        <v>633</v>
      </c>
      <c r="F478" s="343" t="s">
        <v>634</v>
      </c>
      <c r="G478" s="533"/>
      <c r="H478" s="533"/>
      <c r="I478" s="506"/>
    </row>
    <row r="479" spans="1:9" ht="15" customHeight="1" hidden="1">
      <c r="A479" s="320"/>
      <c r="B479" s="331"/>
      <c r="C479" s="504"/>
      <c r="D479" s="505"/>
      <c r="E479" s="315" t="s">
        <v>166</v>
      </c>
      <c r="F479" s="334"/>
      <c r="G479" s="533"/>
      <c r="H479" s="533"/>
      <c r="I479" s="506"/>
    </row>
    <row r="480" spans="1:9" ht="15" customHeight="1" hidden="1">
      <c r="A480" s="320"/>
      <c r="B480" s="331"/>
      <c r="C480" s="504"/>
      <c r="D480" s="505"/>
      <c r="E480" s="315" t="s">
        <v>167</v>
      </c>
      <c r="F480" s="334"/>
      <c r="G480" s="533"/>
      <c r="H480" s="533"/>
      <c r="I480" s="506"/>
    </row>
    <row r="481" spans="1:9" ht="15" customHeight="1" hidden="1">
      <c r="A481" s="320"/>
      <c r="B481" s="331"/>
      <c r="C481" s="504"/>
      <c r="D481" s="505"/>
      <c r="E481" s="315" t="s">
        <v>167</v>
      </c>
      <c r="F481" s="334"/>
      <c r="G481" s="533"/>
      <c r="H481" s="533"/>
      <c r="I481" s="506"/>
    </row>
    <row r="482" spans="1:9" ht="15" customHeight="1" hidden="1">
      <c r="A482" s="320">
        <v>2713</v>
      </c>
      <c r="B482" s="332" t="s">
        <v>627</v>
      </c>
      <c r="C482" s="504">
        <v>1</v>
      </c>
      <c r="D482" s="505">
        <v>3</v>
      </c>
      <c r="E482" s="315" t="s">
        <v>635</v>
      </c>
      <c r="F482" s="343" t="s">
        <v>636</v>
      </c>
      <c r="G482" s="506">
        <f>H482+I482</f>
        <v>0</v>
      </c>
      <c r="H482" s="506">
        <f>H484+H483</f>
        <v>0</v>
      </c>
      <c r="I482" s="506">
        <f>I486+I485</f>
        <v>0</v>
      </c>
    </row>
    <row r="483" spans="1:19" s="688" customFormat="1" ht="26.25" customHeight="1" hidden="1">
      <c r="A483" s="635"/>
      <c r="B483" s="682"/>
      <c r="C483" s="637"/>
      <c r="D483" s="638"/>
      <c r="E483" s="639" t="s">
        <v>324</v>
      </c>
      <c r="F483" s="683"/>
      <c r="G483" s="684">
        <f>H483+I483</f>
        <v>0</v>
      </c>
      <c r="H483" s="685"/>
      <c r="I483" s="686"/>
      <c r="J483" s="687"/>
      <c r="K483" s="687"/>
      <c r="L483" s="687"/>
      <c r="M483" s="687"/>
      <c r="N483" s="687"/>
      <c r="O483" s="687"/>
      <c r="P483" s="687"/>
      <c r="Q483" s="687"/>
      <c r="R483" s="687"/>
      <c r="S483" s="687"/>
    </row>
    <row r="484" spans="1:9" ht="24" hidden="1">
      <c r="A484" s="314"/>
      <c r="B484" s="557"/>
      <c r="C484" s="529"/>
      <c r="D484" s="530"/>
      <c r="E484" s="180" t="s">
        <v>44</v>
      </c>
      <c r="F484" s="531"/>
      <c r="G484" s="558">
        <f>H484</f>
        <v>0</v>
      </c>
      <c r="H484" s="558">
        <f>600-600</f>
        <v>0</v>
      </c>
      <c r="I484" s="532"/>
    </row>
    <row r="485" spans="1:11" s="570" customFormat="1" ht="18.75" customHeight="1" hidden="1">
      <c r="A485" s="534"/>
      <c r="B485" s="568"/>
      <c r="C485" s="551"/>
      <c r="D485" s="552"/>
      <c r="E485" s="509" t="s">
        <v>325</v>
      </c>
      <c r="F485" s="569"/>
      <c r="G485" s="325">
        <f>I485</f>
        <v>0</v>
      </c>
      <c r="H485" s="325"/>
      <c r="I485" s="543"/>
      <c r="K485" s="571"/>
    </row>
    <row r="486" spans="1:9" ht="15" customHeight="1" hidden="1">
      <c r="A486" s="320"/>
      <c r="B486" s="331"/>
      <c r="C486" s="504"/>
      <c r="D486" s="505"/>
      <c r="E486" s="93" t="s">
        <v>75</v>
      </c>
      <c r="F486" s="334"/>
      <c r="G486" s="506">
        <f>I486</f>
        <v>0</v>
      </c>
      <c r="H486" s="533"/>
      <c r="I486" s="506"/>
    </row>
    <row r="487" spans="1:9" ht="15" customHeight="1" hidden="1">
      <c r="A487" s="320"/>
      <c r="B487" s="331"/>
      <c r="C487" s="504"/>
      <c r="D487" s="505"/>
      <c r="E487" s="315" t="s">
        <v>167</v>
      </c>
      <c r="F487" s="334"/>
      <c r="G487" s="533"/>
      <c r="H487" s="533"/>
      <c r="I487" s="506"/>
    </row>
    <row r="488" spans="1:9" ht="15" customHeight="1" hidden="1">
      <c r="A488" s="320"/>
      <c r="B488" s="331"/>
      <c r="C488" s="504"/>
      <c r="D488" s="505"/>
      <c r="E488" s="315" t="s">
        <v>167</v>
      </c>
      <c r="F488" s="334"/>
      <c r="G488" s="533"/>
      <c r="H488" s="533"/>
      <c r="I488" s="506"/>
    </row>
    <row r="489" spans="1:9" ht="15" customHeight="1" hidden="1">
      <c r="A489" s="320">
        <v>2720</v>
      </c>
      <c r="B489" s="348" t="s">
        <v>627</v>
      </c>
      <c r="C489" s="500">
        <v>2</v>
      </c>
      <c r="D489" s="501">
        <v>0</v>
      </c>
      <c r="E489" s="323" t="s">
        <v>637</v>
      </c>
      <c r="F489" s="324" t="s">
        <v>638</v>
      </c>
      <c r="G489" s="533"/>
      <c r="H489" s="533"/>
      <c r="I489" s="506"/>
    </row>
    <row r="490" spans="1:9" ht="36" customHeight="1" hidden="1">
      <c r="A490" s="320"/>
      <c r="B490" s="306"/>
      <c r="C490" s="500"/>
      <c r="D490" s="501"/>
      <c r="E490" s="315" t="s">
        <v>208</v>
      </c>
      <c r="F490" s="324"/>
      <c r="G490" s="544"/>
      <c r="H490" s="544"/>
      <c r="I490" s="567"/>
    </row>
    <row r="491" spans="1:9" ht="15" customHeight="1" hidden="1">
      <c r="A491" s="320">
        <v>2721</v>
      </c>
      <c r="B491" s="350" t="s">
        <v>627</v>
      </c>
      <c r="C491" s="504">
        <v>2</v>
      </c>
      <c r="D491" s="505">
        <v>1</v>
      </c>
      <c r="E491" s="315" t="s">
        <v>639</v>
      </c>
      <c r="F491" s="343" t="s">
        <v>640</v>
      </c>
      <c r="G491" s="533"/>
      <c r="H491" s="533"/>
      <c r="I491" s="506"/>
    </row>
    <row r="492" spans="1:9" ht="15" customHeight="1" hidden="1">
      <c r="A492" s="320"/>
      <c r="B492" s="331"/>
      <c r="C492" s="504"/>
      <c r="D492" s="505"/>
      <c r="E492" s="315" t="s">
        <v>166</v>
      </c>
      <c r="F492" s="334"/>
      <c r="G492" s="533"/>
      <c r="H492" s="533"/>
      <c r="I492" s="506"/>
    </row>
    <row r="493" spans="1:9" ht="15" customHeight="1" hidden="1">
      <c r="A493" s="320"/>
      <c r="B493" s="331"/>
      <c r="C493" s="504"/>
      <c r="D493" s="505"/>
      <c r="E493" s="315" t="s">
        <v>167</v>
      </c>
      <c r="F493" s="334"/>
      <c r="G493" s="533"/>
      <c r="H493" s="533"/>
      <c r="I493" s="506"/>
    </row>
    <row r="494" spans="1:9" ht="36" customHeight="1" hidden="1">
      <c r="A494" s="320"/>
      <c r="B494" s="331"/>
      <c r="C494" s="504"/>
      <c r="D494" s="505"/>
      <c r="E494" s="315" t="s">
        <v>167</v>
      </c>
      <c r="F494" s="334"/>
      <c r="G494" s="533"/>
      <c r="H494" s="533"/>
      <c r="I494" s="506"/>
    </row>
    <row r="495" spans="1:9" ht="15" customHeight="1" hidden="1">
      <c r="A495" s="320">
        <v>2722</v>
      </c>
      <c r="B495" s="350" t="s">
        <v>627</v>
      </c>
      <c r="C495" s="504">
        <v>2</v>
      </c>
      <c r="D495" s="505">
        <v>2</v>
      </c>
      <c r="E495" s="315" t="s">
        <v>641</v>
      </c>
      <c r="F495" s="343" t="s">
        <v>642</v>
      </c>
      <c r="G495" s="533"/>
      <c r="H495" s="533"/>
      <c r="I495" s="506"/>
    </row>
    <row r="496" spans="1:9" ht="15" customHeight="1" hidden="1">
      <c r="A496" s="320"/>
      <c r="B496" s="331"/>
      <c r="C496" s="504"/>
      <c r="D496" s="505"/>
      <c r="E496" s="315" t="s">
        <v>166</v>
      </c>
      <c r="F496" s="334"/>
      <c r="G496" s="533"/>
      <c r="H496" s="533"/>
      <c r="I496" s="506"/>
    </row>
    <row r="497" spans="1:9" ht="15" customHeight="1" hidden="1">
      <c r="A497" s="320"/>
      <c r="B497" s="331"/>
      <c r="C497" s="504"/>
      <c r="D497" s="505"/>
      <c r="E497" s="315" t="s">
        <v>167</v>
      </c>
      <c r="F497" s="334"/>
      <c r="G497" s="533"/>
      <c r="H497" s="533"/>
      <c r="I497" s="506"/>
    </row>
    <row r="498" spans="1:9" ht="36" customHeight="1" hidden="1">
      <c r="A498" s="320"/>
      <c r="B498" s="331"/>
      <c r="C498" s="504"/>
      <c r="D498" s="505"/>
      <c r="E498" s="315" t="s">
        <v>167</v>
      </c>
      <c r="F498" s="334"/>
      <c r="G498" s="533"/>
      <c r="H498" s="533"/>
      <c r="I498" s="506"/>
    </row>
    <row r="499" spans="1:9" ht="15" customHeight="1" hidden="1">
      <c r="A499" s="320">
        <v>2723</v>
      </c>
      <c r="B499" s="350" t="s">
        <v>627</v>
      </c>
      <c r="C499" s="504">
        <v>2</v>
      </c>
      <c r="D499" s="505">
        <v>3</v>
      </c>
      <c r="E499" s="315" t="s">
        <v>643</v>
      </c>
      <c r="F499" s="343" t="s">
        <v>644</v>
      </c>
      <c r="G499" s="533"/>
      <c r="H499" s="533"/>
      <c r="I499" s="506"/>
    </row>
    <row r="500" spans="1:9" ht="15" customHeight="1" hidden="1">
      <c r="A500" s="320"/>
      <c r="B500" s="331"/>
      <c r="C500" s="504"/>
      <c r="D500" s="505"/>
      <c r="E500" s="315" t="s">
        <v>166</v>
      </c>
      <c r="F500" s="334"/>
      <c r="G500" s="533"/>
      <c r="H500" s="533"/>
      <c r="I500" s="506"/>
    </row>
    <row r="501" spans="1:9" ht="15" customHeight="1" hidden="1">
      <c r="A501" s="320"/>
      <c r="B501" s="331"/>
      <c r="C501" s="504"/>
      <c r="D501" s="505"/>
      <c r="E501" s="315" t="s">
        <v>167</v>
      </c>
      <c r="F501" s="334"/>
      <c r="G501" s="533"/>
      <c r="H501" s="533"/>
      <c r="I501" s="506"/>
    </row>
    <row r="502" spans="1:9" ht="36" customHeight="1" hidden="1">
      <c r="A502" s="320"/>
      <c r="B502" s="331"/>
      <c r="C502" s="504"/>
      <c r="D502" s="505"/>
      <c r="E502" s="315" t="s">
        <v>167</v>
      </c>
      <c r="F502" s="334"/>
      <c r="G502" s="533"/>
      <c r="H502" s="533"/>
      <c r="I502" s="506"/>
    </row>
    <row r="503" spans="1:9" ht="15" customHeight="1" hidden="1">
      <c r="A503" s="320">
        <v>2724</v>
      </c>
      <c r="B503" s="350" t="s">
        <v>627</v>
      </c>
      <c r="C503" s="504">
        <v>2</v>
      </c>
      <c r="D503" s="505">
        <v>4</v>
      </c>
      <c r="E503" s="315" t="s">
        <v>645</v>
      </c>
      <c r="F503" s="343" t="s">
        <v>646</v>
      </c>
      <c r="G503" s="533"/>
      <c r="H503" s="533"/>
      <c r="I503" s="506"/>
    </row>
    <row r="504" spans="1:9" ht="15" customHeight="1" hidden="1">
      <c r="A504" s="320"/>
      <c r="B504" s="331"/>
      <c r="C504" s="504"/>
      <c r="D504" s="505"/>
      <c r="E504" s="315" t="s">
        <v>166</v>
      </c>
      <c r="F504" s="334"/>
      <c r="G504" s="533"/>
      <c r="H504" s="533"/>
      <c r="I504" s="506"/>
    </row>
    <row r="505" spans="1:9" ht="15" customHeight="1" hidden="1">
      <c r="A505" s="320"/>
      <c r="B505" s="331"/>
      <c r="C505" s="504"/>
      <c r="D505" s="505"/>
      <c r="E505" s="315" t="s">
        <v>167</v>
      </c>
      <c r="F505" s="334"/>
      <c r="G505" s="533"/>
      <c r="H505" s="533"/>
      <c r="I505" s="506"/>
    </row>
    <row r="506" spans="1:9" ht="15" customHeight="1" hidden="1">
      <c r="A506" s="320"/>
      <c r="B506" s="331"/>
      <c r="C506" s="504"/>
      <c r="D506" s="505"/>
      <c r="E506" s="315" t="s">
        <v>167</v>
      </c>
      <c r="F506" s="334"/>
      <c r="G506" s="533"/>
      <c r="H506" s="533"/>
      <c r="I506" s="506"/>
    </row>
    <row r="507" spans="1:9" ht="15" customHeight="1" hidden="1">
      <c r="A507" s="320">
        <v>2730</v>
      </c>
      <c r="B507" s="348" t="s">
        <v>627</v>
      </c>
      <c r="C507" s="500">
        <v>3</v>
      </c>
      <c r="D507" s="501">
        <v>0</v>
      </c>
      <c r="E507" s="323" t="s">
        <v>647</v>
      </c>
      <c r="F507" s="324" t="s">
        <v>648</v>
      </c>
      <c r="G507" s="533"/>
      <c r="H507" s="533"/>
      <c r="I507" s="506"/>
    </row>
    <row r="508" spans="1:9" ht="36" customHeight="1" hidden="1">
      <c r="A508" s="320"/>
      <c r="B508" s="306"/>
      <c r="C508" s="500"/>
      <c r="D508" s="501"/>
      <c r="E508" s="315" t="s">
        <v>208</v>
      </c>
      <c r="F508" s="324"/>
      <c r="G508" s="544"/>
      <c r="H508" s="544"/>
      <c r="I508" s="567"/>
    </row>
    <row r="509" spans="1:9" ht="15" customHeight="1" hidden="1">
      <c r="A509" s="320">
        <v>2731</v>
      </c>
      <c r="B509" s="350" t="s">
        <v>627</v>
      </c>
      <c r="C509" s="504">
        <v>3</v>
      </c>
      <c r="D509" s="505">
        <v>1</v>
      </c>
      <c r="E509" s="315" t="s">
        <v>649</v>
      </c>
      <c r="F509" s="334" t="s">
        <v>650</v>
      </c>
      <c r="G509" s="533"/>
      <c r="H509" s="533"/>
      <c r="I509" s="506"/>
    </row>
    <row r="510" spans="1:9" ht="15" customHeight="1" hidden="1">
      <c r="A510" s="320"/>
      <c r="B510" s="331"/>
      <c r="C510" s="504"/>
      <c r="D510" s="505"/>
      <c r="E510" s="315" t="s">
        <v>166</v>
      </c>
      <c r="F510" s="334"/>
      <c r="G510" s="533"/>
      <c r="H510" s="533"/>
      <c r="I510" s="506"/>
    </row>
    <row r="511" spans="1:9" ht="15" customHeight="1" hidden="1">
      <c r="A511" s="320"/>
      <c r="B511" s="331"/>
      <c r="C511" s="504"/>
      <c r="D511" s="505"/>
      <c r="E511" s="315" t="s">
        <v>167</v>
      </c>
      <c r="F511" s="334"/>
      <c r="G511" s="533"/>
      <c r="H511" s="533"/>
      <c r="I511" s="506"/>
    </row>
    <row r="512" spans="1:9" ht="36" customHeight="1" hidden="1">
      <c r="A512" s="320"/>
      <c r="B512" s="331"/>
      <c r="C512" s="504"/>
      <c r="D512" s="505"/>
      <c r="E512" s="315" t="s">
        <v>167</v>
      </c>
      <c r="F512" s="334"/>
      <c r="G512" s="533"/>
      <c r="H512" s="533"/>
      <c r="I512" s="506"/>
    </row>
    <row r="513" spans="1:9" ht="15" customHeight="1" hidden="1">
      <c r="A513" s="320">
        <v>2732</v>
      </c>
      <c r="B513" s="350" t="s">
        <v>627</v>
      </c>
      <c r="C513" s="504">
        <v>3</v>
      </c>
      <c r="D513" s="505">
        <v>2</v>
      </c>
      <c r="E513" s="315" t="s">
        <v>651</v>
      </c>
      <c r="F513" s="334" t="s">
        <v>652</v>
      </c>
      <c r="G513" s="533"/>
      <c r="H513" s="533"/>
      <c r="I513" s="506"/>
    </row>
    <row r="514" spans="1:9" ht="15" customHeight="1" hidden="1">
      <c r="A514" s="320"/>
      <c r="B514" s="331"/>
      <c r="C514" s="504"/>
      <c r="D514" s="505"/>
      <c r="E514" s="315" t="s">
        <v>166</v>
      </c>
      <c r="F514" s="334"/>
      <c r="G514" s="533"/>
      <c r="H514" s="533"/>
      <c r="I514" s="506"/>
    </row>
    <row r="515" spans="1:9" ht="24" customHeight="1" hidden="1">
      <c r="A515" s="320"/>
      <c r="B515" s="331"/>
      <c r="C515" s="504"/>
      <c r="D515" s="505"/>
      <c r="E515" s="315" t="s">
        <v>167</v>
      </c>
      <c r="F515" s="334"/>
      <c r="G515" s="533"/>
      <c r="H515" s="533"/>
      <c r="I515" s="506"/>
    </row>
    <row r="516" spans="1:9" ht="36" customHeight="1" hidden="1">
      <c r="A516" s="320"/>
      <c r="B516" s="331"/>
      <c r="C516" s="504"/>
      <c r="D516" s="505"/>
      <c r="E516" s="315" t="s">
        <v>167</v>
      </c>
      <c r="F516" s="334"/>
      <c r="G516" s="533"/>
      <c r="H516" s="533"/>
      <c r="I516" s="506"/>
    </row>
    <row r="517" spans="1:9" ht="15" customHeight="1" hidden="1">
      <c r="A517" s="320">
        <v>2733</v>
      </c>
      <c r="B517" s="350" t="s">
        <v>627</v>
      </c>
      <c r="C517" s="504">
        <v>3</v>
      </c>
      <c r="D517" s="505">
        <v>3</v>
      </c>
      <c r="E517" s="315" t="s">
        <v>653</v>
      </c>
      <c r="F517" s="334" t="s">
        <v>654</v>
      </c>
      <c r="G517" s="533"/>
      <c r="H517" s="533"/>
      <c r="I517" s="506"/>
    </row>
    <row r="518" spans="1:9" ht="15" customHeight="1" hidden="1">
      <c r="A518" s="320"/>
      <c r="B518" s="331"/>
      <c r="C518" s="504"/>
      <c r="D518" s="505"/>
      <c r="E518" s="315" t="s">
        <v>166</v>
      </c>
      <c r="F518" s="334"/>
      <c r="G518" s="533"/>
      <c r="H518" s="533"/>
      <c r="I518" s="506"/>
    </row>
    <row r="519" spans="1:9" ht="24" customHeight="1" hidden="1">
      <c r="A519" s="320"/>
      <c r="B519" s="331"/>
      <c r="C519" s="504"/>
      <c r="D519" s="505"/>
      <c r="E519" s="315" t="s">
        <v>167</v>
      </c>
      <c r="F519" s="334"/>
      <c r="G519" s="533"/>
      <c r="H519" s="533"/>
      <c r="I519" s="506"/>
    </row>
    <row r="520" spans="1:9" ht="36" customHeight="1" hidden="1">
      <c r="A520" s="320"/>
      <c r="B520" s="331"/>
      <c r="C520" s="504"/>
      <c r="D520" s="505"/>
      <c r="E520" s="315" t="s">
        <v>167</v>
      </c>
      <c r="F520" s="334"/>
      <c r="G520" s="533"/>
      <c r="H520" s="533"/>
      <c r="I520" s="506"/>
    </row>
    <row r="521" spans="1:9" ht="15" customHeight="1" hidden="1">
      <c r="A521" s="320">
        <v>2734</v>
      </c>
      <c r="B521" s="350" t="s">
        <v>627</v>
      </c>
      <c r="C521" s="504">
        <v>3</v>
      </c>
      <c r="D521" s="505">
        <v>4</v>
      </c>
      <c r="E521" s="315" t="s">
        <v>655</v>
      </c>
      <c r="F521" s="334" t="s">
        <v>656</v>
      </c>
      <c r="G521" s="533"/>
      <c r="H521" s="533"/>
      <c r="I521" s="506"/>
    </row>
    <row r="522" spans="1:9" ht="15" customHeight="1" hidden="1">
      <c r="A522" s="320"/>
      <c r="B522" s="331"/>
      <c r="C522" s="504"/>
      <c r="D522" s="505"/>
      <c r="E522" s="315" t="s">
        <v>166</v>
      </c>
      <c r="F522" s="334"/>
      <c r="G522" s="533"/>
      <c r="H522" s="533"/>
      <c r="I522" s="506"/>
    </row>
    <row r="523" spans="1:9" ht="15" customHeight="1" hidden="1">
      <c r="A523" s="320"/>
      <c r="B523" s="331"/>
      <c r="C523" s="504"/>
      <c r="D523" s="505"/>
      <c r="E523" s="315" t="s">
        <v>167</v>
      </c>
      <c r="F523" s="334"/>
      <c r="G523" s="533"/>
      <c r="H523" s="533"/>
      <c r="I523" s="506"/>
    </row>
    <row r="524" spans="1:9" ht="15" customHeight="1" hidden="1">
      <c r="A524" s="320"/>
      <c r="B524" s="331"/>
      <c r="C524" s="504"/>
      <c r="D524" s="505"/>
      <c r="E524" s="315" t="s">
        <v>167</v>
      </c>
      <c r="F524" s="334"/>
      <c r="G524" s="533"/>
      <c r="H524" s="533"/>
      <c r="I524" s="506"/>
    </row>
    <row r="525" spans="1:9" ht="15" customHeight="1" hidden="1">
      <c r="A525" s="320">
        <v>2740</v>
      </c>
      <c r="B525" s="348" t="s">
        <v>627</v>
      </c>
      <c r="C525" s="500">
        <v>4</v>
      </c>
      <c r="D525" s="501">
        <v>0</v>
      </c>
      <c r="E525" s="323" t="s">
        <v>657</v>
      </c>
      <c r="F525" s="324" t="s">
        <v>658</v>
      </c>
      <c r="G525" s="533"/>
      <c r="H525" s="533"/>
      <c r="I525" s="506"/>
    </row>
    <row r="526" spans="1:9" ht="36" customHeight="1" hidden="1">
      <c r="A526" s="320"/>
      <c r="B526" s="306"/>
      <c r="C526" s="500"/>
      <c r="D526" s="501"/>
      <c r="E526" s="315" t="s">
        <v>208</v>
      </c>
      <c r="F526" s="324"/>
      <c r="G526" s="544"/>
      <c r="H526" s="544"/>
      <c r="I526" s="567"/>
    </row>
    <row r="527" spans="1:9" ht="15" customHeight="1" hidden="1">
      <c r="A527" s="320">
        <v>2741</v>
      </c>
      <c r="B527" s="350" t="s">
        <v>627</v>
      </c>
      <c r="C527" s="504">
        <v>4</v>
      </c>
      <c r="D527" s="505">
        <v>1</v>
      </c>
      <c r="E527" s="315" t="s">
        <v>657</v>
      </c>
      <c r="F527" s="343" t="s">
        <v>659</v>
      </c>
      <c r="G527" s="533"/>
      <c r="H527" s="533"/>
      <c r="I527" s="506"/>
    </row>
    <row r="528" spans="1:9" ht="15" customHeight="1" hidden="1">
      <c r="A528" s="320"/>
      <c r="B528" s="331"/>
      <c r="C528" s="504"/>
      <c r="D528" s="505"/>
      <c r="E528" s="315" t="s">
        <v>166</v>
      </c>
      <c r="F528" s="334"/>
      <c r="G528" s="533"/>
      <c r="H528" s="533"/>
      <c r="I528" s="506"/>
    </row>
    <row r="529" spans="1:9" ht="24" customHeight="1" hidden="1">
      <c r="A529" s="320"/>
      <c r="B529" s="331"/>
      <c r="C529" s="504"/>
      <c r="D529" s="505"/>
      <c r="E529" s="315" t="s">
        <v>167</v>
      </c>
      <c r="F529" s="334"/>
      <c r="G529" s="533"/>
      <c r="H529" s="533"/>
      <c r="I529" s="506"/>
    </row>
    <row r="530" spans="1:9" ht="15" customHeight="1" hidden="1">
      <c r="A530" s="320"/>
      <c r="B530" s="331"/>
      <c r="C530" s="504"/>
      <c r="D530" s="505"/>
      <c r="E530" s="315" t="s">
        <v>167</v>
      </c>
      <c r="F530" s="334"/>
      <c r="G530" s="533"/>
      <c r="H530" s="533"/>
      <c r="I530" s="506"/>
    </row>
    <row r="531" spans="1:9" ht="24" customHeight="1" hidden="1">
      <c r="A531" s="320">
        <v>2750</v>
      </c>
      <c r="B531" s="348" t="s">
        <v>627</v>
      </c>
      <c r="C531" s="500">
        <v>5</v>
      </c>
      <c r="D531" s="501">
        <v>0</v>
      </c>
      <c r="E531" s="323" t="s">
        <v>661</v>
      </c>
      <c r="F531" s="324" t="s">
        <v>662</v>
      </c>
      <c r="G531" s="533"/>
      <c r="H531" s="533"/>
      <c r="I531" s="506"/>
    </row>
    <row r="532" spans="1:9" ht="36" customHeight="1" hidden="1">
      <c r="A532" s="320"/>
      <c r="B532" s="306"/>
      <c r="C532" s="500"/>
      <c r="D532" s="501"/>
      <c r="E532" s="315" t="s">
        <v>208</v>
      </c>
      <c r="F532" s="324"/>
      <c r="G532" s="544"/>
      <c r="H532" s="544"/>
      <c r="I532" s="567"/>
    </row>
    <row r="533" spans="1:9" ht="15" customHeight="1" hidden="1">
      <c r="A533" s="320">
        <v>2751</v>
      </c>
      <c r="B533" s="350" t="s">
        <v>627</v>
      </c>
      <c r="C533" s="504">
        <v>5</v>
      </c>
      <c r="D533" s="505">
        <v>1</v>
      </c>
      <c r="E533" s="315" t="s">
        <v>661</v>
      </c>
      <c r="F533" s="343" t="s">
        <v>662</v>
      </c>
      <c r="G533" s="533"/>
      <c r="H533" s="533"/>
      <c r="I533" s="506"/>
    </row>
    <row r="534" spans="1:9" ht="15" customHeight="1" hidden="1">
      <c r="A534" s="320"/>
      <c r="B534" s="331"/>
      <c r="C534" s="504"/>
      <c r="D534" s="505"/>
      <c r="E534" s="315" t="s">
        <v>166</v>
      </c>
      <c r="F534" s="334"/>
      <c r="G534" s="533"/>
      <c r="H534" s="533"/>
      <c r="I534" s="506"/>
    </row>
    <row r="535" spans="1:9" ht="15" customHeight="1" hidden="1">
      <c r="A535" s="320"/>
      <c r="B535" s="331"/>
      <c r="C535" s="504"/>
      <c r="D535" s="505"/>
      <c r="E535" s="315" t="s">
        <v>167</v>
      </c>
      <c r="F535" s="334"/>
      <c r="G535" s="533"/>
      <c r="H535" s="533"/>
      <c r="I535" s="506"/>
    </row>
    <row r="536" spans="1:9" ht="15" customHeight="1" hidden="1">
      <c r="A536" s="320"/>
      <c r="B536" s="331"/>
      <c r="C536" s="504"/>
      <c r="D536" s="505"/>
      <c r="E536" s="315" t="s">
        <v>167</v>
      </c>
      <c r="F536" s="334"/>
      <c r="G536" s="533"/>
      <c r="H536" s="533"/>
      <c r="I536" s="506"/>
    </row>
    <row r="537" spans="1:9" ht="15" customHeight="1" hidden="1">
      <c r="A537" s="320">
        <v>2760</v>
      </c>
      <c r="B537" s="348" t="s">
        <v>627</v>
      </c>
      <c r="C537" s="500">
        <v>6</v>
      </c>
      <c r="D537" s="501">
        <v>0</v>
      </c>
      <c r="E537" s="323" t="s">
        <v>663</v>
      </c>
      <c r="F537" s="324" t="s">
        <v>664</v>
      </c>
      <c r="G537" s="506">
        <f>G543</f>
        <v>0</v>
      </c>
      <c r="H537" s="533"/>
      <c r="I537" s="506">
        <f>I543</f>
        <v>0</v>
      </c>
    </row>
    <row r="538" spans="1:9" ht="36" customHeight="1" hidden="1">
      <c r="A538" s="320"/>
      <c r="B538" s="306"/>
      <c r="C538" s="500"/>
      <c r="D538" s="501"/>
      <c r="E538" s="315" t="s">
        <v>208</v>
      </c>
      <c r="F538" s="324"/>
      <c r="G538" s="544"/>
      <c r="H538" s="544"/>
      <c r="I538" s="567"/>
    </row>
    <row r="539" spans="1:9" ht="15" customHeight="1" hidden="1">
      <c r="A539" s="320">
        <v>2761</v>
      </c>
      <c r="B539" s="350" t="s">
        <v>627</v>
      </c>
      <c r="C539" s="504">
        <v>6</v>
      </c>
      <c r="D539" s="505">
        <v>1</v>
      </c>
      <c r="E539" s="315" t="s">
        <v>665</v>
      </c>
      <c r="F539" s="324"/>
      <c r="G539" s="533"/>
      <c r="H539" s="533"/>
      <c r="I539" s="506"/>
    </row>
    <row r="540" spans="1:9" ht="15" customHeight="1" hidden="1">
      <c r="A540" s="320"/>
      <c r="B540" s="331"/>
      <c r="C540" s="504"/>
      <c r="D540" s="505"/>
      <c r="E540" s="315" t="s">
        <v>166</v>
      </c>
      <c r="F540" s="334"/>
      <c r="G540" s="533"/>
      <c r="H540" s="533"/>
      <c r="I540" s="506"/>
    </row>
    <row r="541" spans="1:9" ht="15" customHeight="1" hidden="1">
      <c r="A541" s="320"/>
      <c r="B541" s="331"/>
      <c r="C541" s="504"/>
      <c r="D541" s="505"/>
      <c r="E541" s="315" t="s">
        <v>167</v>
      </c>
      <c r="F541" s="334"/>
      <c r="G541" s="533"/>
      <c r="H541" s="533"/>
      <c r="I541" s="506"/>
    </row>
    <row r="542" spans="1:9" ht="24" customHeight="1" hidden="1">
      <c r="A542" s="320"/>
      <c r="B542" s="331"/>
      <c r="C542" s="504"/>
      <c r="D542" s="505"/>
      <c r="E542" s="315" t="s">
        <v>167</v>
      </c>
      <c r="F542" s="334"/>
      <c r="G542" s="533"/>
      <c r="H542" s="533"/>
      <c r="I542" s="506"/>
    </row>
    <row r="543" spans="1:9" ht="15" customHeight="1" hidden="1">
      <c r="A543" s="320">
        <v>2762</v>
      </c>
      <c r="B543" s="350" t="s">
        <v>627</v>
      </c>
      <c r="C543" s="504">
        <v>6</v>
      </c>
      <c r="D543" s="505">
        <v>2</v>
      </c>
      <c r="E543" s="315" t="s">
        <v>663</v>
      </c>
      <c r="F543" s="343" t="s">
        <v>666</v>
      </c>
      <c r="G543" s="506">
        <f>I543</f>
        <v>0</v>
      </c>
      <c r="H543" s="533"/>
      <c r="I543" s="506">
        <f>I544+I546+I545</f>
        <v>0</v>
      </c>
    </row>
    <row r="544" spans="1:9" ht="15" customHeight="1" hidden="1">
      <c r="A544" s="320"/>
      <c r="B544" s="331"/>
      <c r="C544" s="504"/>
      <c r="D544" s="505"/>
      <c r="E544" s="93" t="s">
        <v>69</v>
      </c>
      <c r="F544" s="334"/>
      <c r="G544" s="506">
        <f>G550</f>
        <v>0</v>
      </c>
      <c r="H544" s="533"/>
      <c r="I544" s="506">
        <f>14750-14750</f>
        <v>0</v>
      </c>
    </row>
    <row r="545" spans="1:9" ht="22.5" customHeight="1" hidden="1">
      <c r="A545" s="320"/>
      <c r="B545" s="331"/>
      <c r="C545" s="504"/>
      <c r="D545" s="505"/>
      <c r="E545" s="93" t="s">
        <v>75</v>
      </c>
      <c r="F545" s="334"/>
      <c r="G545" s="506">
        <f>I545</f>
        <v>0</v>
      </c>
      <c r="H545" s="533"/>
      <c r="I545" s="506">
        <f>7700-7700</f>
        <v>0</v>
      </c>
    </row>
    <row r="546" spans="1:9" ht="15" customHeight="1" hidden="1">
      <c r="A546" s="320"/>
      <c r="B546" s="331"/>
      <c r="C546" s="504"/>
      <c r="D546" s="505"/>
      <c r="E546" s="93" t="s">
        <v>83</v>
      </c>
      <c r="F546" s="334"/>
      <c r="G546" s="506">
        <f>I546</f>
        <v>0</v>
      </c>
      <c r="H546" s="533"/>
      <c r="I546" s="506">
        <f>650-650</f>
        <v>0</v>
      </c>
    </row>
    <row r="547" spans="1:9" ht="22.5">
      <c r="A547" s="345">
        <v>2800</v>
      </c>
      <c r="B547" s="348" t="s">
        <v>667</v>
      </c>
      <c r="C547" s="500">
        <v>0</v>
      </c>
      <c r="D547" s="501">
        <v>0</v>
      </c>
      <c r="E547" s="349" t="s">
        <v>924</v>
      </c>
      <c r="F547" s="346" t="s">
        <v>668</v>
      </c>
      <c r="G547" s="335">
        <f>H547+I547</f>
        <v>41157.4</v>
      </c>
      <c r="H547" s="335">
        <f>H549+H558</f>
        <v>41157.4</v>
      </c>
      <c r="I547" s="543"/>
    </row>
    <row r="548" spans="1:9" ht="15.75">
      <c r="A548" s="314"/>
      <c r="B548" s="306"/>
      <c r="C548" s="495"/>
      <c r="D548" s="496"/>
      <c r="E548" s="315" t="s">
        <v>182</v>
      </c>
      <c r="F548" s="316"/>
      <c r="G548" s="566"/>
      <c r="H548" s="532"/>
      <c r="I548" s="566"/>
    </row>
    <row r="549" spans="1:9" ht="15.75">
      <c r="A549" s="320">
        <v>2810</v>
      </c>
      <c r="B549" s="350" t="s">
        <v>667</v>
      </c>
      <c r="C549" s="504">
        <v>1</v>
      </c>
      <c r="D549" s="505">
        <v>0</v>
      </c>
      <c r="E549" s="323" t="s">
        <v>669</v>
      </c>
      <c r="F549" s="324" t="s">
        <v>670</v>
      </c>
      <c r="G549" s="506">
        <f>H549</f>
        <v>5700</v>
      </c>
      <c r="H549" s="506">
        <f>H551+H556</f>
        <v>5700</v>
      </c>
      <c r="I549" s="533"/>
    </row>
    <row r="550" spans="1:9" ht="15.75">
      <c r="A550" s="320"/>
      <c r="B550" s="306"/>
      <c r="C550" s="500"/>
      <c r="D550" s="501"/>
      <c r="E550" s="315" t="s">
        <v>208</v>
      </c>
      <c r="F550" s="324"/>
      <c r="G550" s="544"/>
      <c r="H550" s="567"/>
      <c r="I550" s="544"/>
    </row>
    <row r="551" spans="1:9" ht="15.75">
      <c r="A551" s="320">
        <v>2811</v>
      </c>
      <c r="B551" s="332" t="s">
        <v>667</v>
      </c>
      <c r="C551" s="504">
        <v>1</v>
      </c>
      <c r="D551" s="505">
        <v>1</v>
      </c>
      <c r="E551" s="315" t="s">
        <v>669</v>
      </c>
      <c r="F551" s="343" t="s">
        <v>671</v>
      </c>
      <c r="G551" s="506">
        <f>G552+G554+G555+G553</f>
        <v>5700</v>
      </c>
      <c r="H551" s="506">
        <f>H552+H554+H555+H553</f>
        <v>5700</v>
      </c>
      <c r="I551" s="533"/>
    </row>
    <row r="552" spans="1:9" ht="15.75">
      <c r="A552" s="320"/>
      <c r="B552" s="332"/>
      <c r="C552" s="504"/>
      <c r="D552" s="505"/>
      <c r="E552" s="37" t="s">
        <v>819</v>
      </c>
      <c r="F552" s="334"/>
      <c r="G552" s="510">
        <f aca="true" t="shared" si="4" ref="G552:G558">H552</f>
        <v>500</v>
      </c>
      <c r="H552" s="510">
        <v>500</v>
      </c>
      <c r="I552" s="533"/>
    </row>
    <row r="553" spans="1:9" ht="15.75">
      <c r="A553" s="314"/>
      <c r="B553" s="331"/>
      <c r="C553" s="529"/>
      <c r="D553" s="530"/>
      <c r="E553" s="37" t="s">
        <v>827</v>
      </c>
      <c r="F553" s="531"/>
      <c r="G553" s="558">
        <f t="shared" si="4"/>
        <v>700</v>
      </c>
      <c r="H553" s="558">
        <v>700</v>
      </c>
      <c r="I553" s="566"/>
    </row>
    <row r="554" spans="1:9" ht="15.75">
      <c r="A554" s="314"/>
      <c r="B554" s="331"/>
      <c r="C554" s="529"/>
      <c r="D554" s="530"/>
      <c r="E554" s="572" t="s">
        <v>841</v>
      </c>
      <c r="F554" s="531"/>
      <c r="G554" s="558">
        <f t="shared" si="4"/>
        <v>500</v>
      </c>
      <c r="H554" s="558">
        <v>500</v>
      </c>
      <c r="I554" s="566"/>
    </row>
    <row r="555" spans="1:9" ht="24">
      <c r="A555" s="320"/>
      <c r="B555" s="331"/>
      <c r="C555" s="504"/>
      <c r="D555" s="505"/>
      <c r="E555" s="37" t="s">
        <v>34</v>
      </c>
      <c r="F555" s="334"/>
      <c r="G555" s="558">
        <f t="shared" si="4"/>
        <v>4000</v>
      </c>
      <c r="H555" s="510">
        <f>1500+600+600+1300</f>
        <v>4000</v>
      </c>
      <c r="I555" s="533"/>
    </row>
    <row r="556" spans="1:9" ht="15.75" hidden="1">
      <c r="A556" s="320"/>
      <c r="B556" s="350" t="s">
        <v>667</v>
      </c>
      <c r="C556" s="504">
        <v>1</v>
      </c>
      <c r="D556" s="505">
        <v>1</v>
      </c>
      <c r="E556" s="315" t="s">
        <v>163</v>
      </c>
      <c r="F556" s="334"/>
      <c r="G556" s="510">
        <f t="shared" si="4"/>
        <v>0</v>
      </c>
      <c r="H556" s="510">
        <f>H557</f>
        <v>0</v>
      </c>
      <c r="I556" s="533"/>
    </row>
    <row r="557" spans="1:9" ht="15.75" hidden="1">
      <c r="A557" s="320"/>
      <c r="B557" s="331"/>
      <c r="C557" s="504"/>
      <c r="D557" s="505"/>
      <c r="E557" s="174" t="s">
        <v>841</v>
      </c>
      <c r="F557" s="334"/>
      <c r="G557" s="510">
        <f t="shared" si="4"/>
        <v>0</v>
      </c>
      <c r="H557" s="510"/>
      <c r="I557" s="533"/>
    </row>
    <row r="558" spans="1:9" ht="15.75">
      <c r="A558" s="320">
        <v>2820</v>
      </c>
      <c r="B558" s="348" t="s">
        <v>667</v>
      </c>
      <c r="C558" s="500">
        <v>2</v>
      </c>
      <c r="D558" s="501">
        <v>0</v>
      </c>
      <c r="E558" s="323" t="s">
        <v>672</v>
      </c>
      <c r="F558" s="324" t="s">
        <v>673</v>
      </c>
      <c r="G558" s="510">
        <f t="shared" si="4"/>
        <v>35457.4</v>
      </c>
      <c r="H558" s="510">
        <f>H560+H586+H634+H594</f>
        <v>35457.4</v>
      </c>
      <c r="I558" s="533"/>
    </row>
    <row r="559" spans="1:9" ht="15.75">
      <c r="A559" s="320"/>
      <c r="B559" s="321"/>
      <c r="C559" s="500"/>
      <c r="D559" s="501"/>
      <c r="E559" s="315" t="s">
        <v>208</v>
      </c>
      <c r="F559" s="324"/>
      <c r="G559" s="544"/>
      <c r="H559" s="544"/>
      <c r="I559" s="544"/>
    </row>
    <row r="560" spans="1:9" ht="15.75">
      <c r="A560" s="320">
        <v>2821</v>
      </c>
      <c r="B560" s="332" t="s">
        <v>667</v>
      </c>
      <c r="C560" s="504">
        <v>2</v>
      </c>
      <c r="D560" s="505">
        <v>1</v>
      </c>
      <c r="E560" s="315" t="s">
        <v>674</v>
      </c>
      <c r="F560" s="324"/>
      <c r="G560" s="506">
        <f>H560+I560</f>
        <v>22321</v>
      </c>
      <c r="H560" s="506">
        <f>H561+H564</f>
        <v>22321</v>
      </c>
      <c r="I560" s="548"/>
    </row>
    <row r="561" spans="1:9" ht="15.75">
      <c r="A561" s="320"/>
      <c r="B561" s="332"/>
      <c r="C561" s="504"/>
      <c r="D561" s="505"/>
      <c r="E561" s="315" t="s">
        <v>674</v>
      </c>
      <c r="F561" s="324"/>
      <c r="G561" s="506">
        <f>H561</f>
        <v>22321</v>
      </c>
      <c r="H561" s="506">
        <f>H562</f>
        <v>22321</v>
      </c>
      <c r="I561" s="533"/>
    </row>
    <row r="562" spans="1:16" ht="24">
      <c r="A562" s="320"/>
      <c r="B562" s="332"/>
      <c r="C562" s="504"/>
      <c r="D562" s="505"/>
      <c r="E562" s="93" t="s">
        <v>857</v>
      </c>
      <c r="F562" s="334"/>
      <c r="G562" s="506">
        <f>H562</f>
        <v>22321</v>
      </c>
      <c r="H562" s="506">
        <f>18951+3370</f>
        <v>22321</v>
      </c>
      <c r="I562" s="533"/>
      <c r="L562" s="547"/>
      <c r="M562" s="547"/>
      <c r="N562" s="547"/>
      <c r="O562" s="547"/>
      <c r="P562" s="547"/>
    </row>
    <row r="563" spans="1:9" ht="15.75" hidden="1">
      <c r="A563" s="320"/>
      <c r="B563" s="332"/>
      <c r="C563" s="504"/>
      <c r="D563" s="505"/>
      <c r="E563" s="93" t="s">
        <v>73</v>
      </c>
      <c r="F563" s="334"/>
      <c r="G563" s="545">
        <f>I563</f>
        <v>0</v>
      </c>
      <c r="H563" s="545"/>
      <c r="I563" s="548"/>
    </row>
    <row r="564" spans="1:9" ht="15.75" hidden="1">
      <c r="A564" s="320"/>
      <c r="B564" s="350" t="s">
        <v>667</v>
      </c>
      <c r="C564" s="504">
        <v>2</v>
      </c>
      <c r="D564" s="505">
        <v>1</v>
      </c>
      <c r="E564" s="315" t="s">
        <v>946</v>
      </c>
      <c r="F564" s="334"/>
      <c r="G564" s="506">
        <f>H564</f>
        <v>0</v>
      </c>
      <c r="H564" s="506">
        <f>H565</f>
        <v>0</v>
      </c>
      <c r="I564" s="533"/>
    </row>
    <row r="565" spans="1:9" ht="24" hidden="1">
      <c r="A565" s="320"/>
      <c r="B565" s="331"/>
      <c r="C565" s="504"/>
      <c r="D565" s="505"/>
      <c r="E565" s="93" t="s">
        <v>857</v>
      </c>
      <c r="F565" s="334"/>
      <c r="G565" s="506">
        <f>H565</f>
        <v>0</v>
      </c>
      <c r="H565" s="506"/>
      <c r="I565" s="533"/>
    </row>
    <row r="566" spans="1:9" ht="15.75" hidden="1">
      <c r="A566" s="320">
        <v>2822</v>
      </c>
      <c r="B566" s="350" t="s">
        <v>667</v>
      </c>
      <c r="C566" s="504">
        <v>2</v>
      </c>
      <c r="D566" s="505">
        <v>2</v>
      </c>
      <c r="E566" s="315" t="s">
        <v>675</v>
      </c>
      <c r="F566" s="324"/>
      <c r="G566" s="533"/>
      <c r="H566" s="533"/>
      <c r="I566" s="533"/>
    </row>
    <row r="567" spans="1:9" ht="36" hidden="1">
      <c r="A567" s="320"/>
      <c r="B567" s="331"/>
      <c r="C567" s="504"/>
      <c r="D567" s="505"/>
      <c r="E567" s="315" t="s">
        <v>166</v>
      </c>
      <c r="F567" s="334"/>
      <c r="G567" s="533"/>
      <c r="H567" s="533"/>
      <c r="I567" s="533"/>
    </row>
    <row r="568" spans="1:9" ht="15.75" hidden="1">
      <c r="A568" s="320"/>
      <c r="B568" s="331"/>
      <c r="C568" s="504"/>
      <c r="D568" s="505"/>
      <c r="E568" s="315" t="s">
        <v>167</v>
      </c>
      <c r="F568" s="334"/>
      <c r="G568" s="533"/>
      <c r="H568" s="533"/>
      <c r="I568" s="533"/>
    </row>
    <row r="569" spans="1:9" ht="15.75" hidden="1">
      <c r="A569" s="320"/>
      <c r="B569" s="331"/>
      <c r="C569" s="504"/>
      <c r="D569" s="505"/>
      <c r="E569" s="315" t="s">
        <v>167</v>
      </c>
      <c r="F569" s="334"/>
      <c r="G569" s="533"/>
      <c r="H569" s="533"/>
      <c r="I569" s="533"/>
    </row>
    <row r="570" spans="1:9" ht="15.75" hidden="1">
      <c r="A570" s="320">
        <v>2823</v>
      </c>
      <c r="B570" s="350" t="s">
        <v>667</v>
      </c>
      <c r="C570" s="504">
        <v>2</v>
      </c>
      <c r="D570" s="505">
        <v>3</v>
      </c>
      <c r="E570" s="315" t="s">
        <v>676</v>
      </c>
      <c r="F570" s="343" t="s">
        <v>677</v>
      </c>
      <c r="G570" s="533"/>
      <c r="H570" s="533"/>
      <c r="I570" s="533"/>
    </row>
    <row r="571" spans="1:9" ht="36" hidden="1">
      <c r="A571" s="320"/>
      <c r="B571" s="331"/>
      <c r="C571" s="504"/>
      <c r="D571" s="505"/>
      <c r="E571" s="315" t="s">
        <v>166</v>
      </c>
      <c r="F571" s="334"/>
      <c r="G571" s="533"/>
      <c r="H571" s="533"/>
      <c r="I571" s="533"/>
    </row>
    <row r="572" spans="1:9" ht="15.75" hidden="1">
      <c r="A572" s="320"/>
      <c r="B572" s="331"/>
      <c r="C572" s="504"/>
      <c r="D572" s="505"/>
      <c r="E572" s="315" t="s">
        <v>167</v>
      </c>
      <c r="F572" s="334"/>
      <c r="G572" s="533"/>
      <c r="H572" s="533"/>
      <c r="I572" s="533"/>
    </row>
    <row r="573" spans="1:9" ht="15.75" hidden="1">
      <c r="A573" s="320"/>
      <c r="B573" s="331"/>
      <c r="C573" s="504"/>
      <c r="D573" s="505"/>
      <c r="E573" s="315" t="s">
        <v>167</v>
      </c>
      <c r="F573" s="334"/>
      <c r="G573" s="533"/>
      <c r="H573" s="533"/>
      <c r="I573" s="533"/>
    </row>
    <row r="574" spans="1:9" ht="15.75" hidden="1">
      <c r="A574" s="320">
        <v>2824</v>
      </c>
      <c r="B574" s="350" t="s">
        <v>667</v>
      </c>
      <c r="C574" s="504">
        <v>2</v>
      </c>
      <c r="D574" s="505">
        <v>4</v>
      </c>
      <c r="E574" s="315" t="s">
        <v>678</v>
      </c>
      <c r="F574" s="343"/>
      <c r="G574" s="533"/>
      <c r="H574" s="533"/>
      <c r="I574" s="533"/>
    </row>
    <row r="575" spans="1:9" ht="36" hidden="1">
      <c r="A575" s="320"/>
      <c r="B575" s="331"/>
      <c r="C575" s="504"/>
      <c r="D575" s="505"/>
      <c r="E575" s="315" t="s">
        <v>166</v>
      </c>
      <c r="F575" s="334"/>
      <c r="G575" s="533"/>
      <c r="H575" s="533"/>
      <c r="I575" s="533"/>
    </row>
    <row r="576" spans="1:9" ht="15.75" hidden="1">
      <c r="A576" s="320"/>
      <c r="B576" s="331"/>
      <c r="C576" s="504"/>
      <c r="D576" s="505"/>
      <c r="E576" s="315" t="s">
        <v>167</v>
      </c>
      <c r="F576" s="334"/>
      <c r="G576" s="533"/>
      <c r="H576" s="533"/>
      <c r="I576" s="533"/>
    </row>
    <row r="577" spans="1:9" ht="15.75" hidden="1">
      <c r="A577" s="320"/>
      <c r="B577" s="331"/>
      <c r="C577" s="504"/>
      <c r="D577" s="505"/>
      <c r="E577" s="315" t="s">
        <v>167</v>
      </c>
      <c r="F577" s="334"/>
      <c r="G577" s="533"/>
      <c r="H577" s="533"/>
      <c r="I577" s="533"/>
    </row>
    <row r="578" spans="1:9" ht="15.75" hidden="1">
      <c r="A578" s="320">
        <v>2825</v>
      </c>
      <c r="B578" s="350" t="s">
        <v>667</v>
      </c>
      <c r="C578" s="504">
        <v>2</v>
      </c>
      <c r="D578" s="505">
        <v>5</v>
      </c>
      <c r="E578" s="315" t="s">
        <v>679</v>
      </c>
      <c r="F578" s="343"/>
      <c r="G578" s="533"/>
      <c r="H578" s="533"/>
      <c r="I578" s="533"/>
    </row>
    <row r="579" spans="1:9" ht="36" hidden="1">
      <c r="A579" s="320"/>
      <c r="B579" s="331"/>
      <c r="C579" s="504"/>
      <c r="D579" s="505"/>
      <c r="E579" s="315" t="s">
        <v>166</v>
      </c>
      <c r="F579" s="334"/>
      <c r="G579" s="533"/>
      <c r="H579" s="533"/>
      <c r="I579" s="533"/>
    </row>
    <row r="580" spans="1:9" ht="15.75" hidden="1">
      <c r="A580" s="320"/>
      <c r="B580" s="331"/>
      <c r="C580" s="504"/>
      <c r="D580" s="505"/>
      <c r="E580" s="315" t="s">
        <v>167</v>
      </c>
      <c r="F580" s="334"/>
      <c r="G580" s="533"/>
      <c r="H580" s="533"/>
      <c r="I580" s="533"/>
    </row>
    <row r="581" spans="1:9" ht="15.75" hidden="1">
      <c r="A581" s="320"/>
      <c r="B581" s="331"/>
      <c r="C581" s="504"/>
      <c r="D581" s="505"/>
      <c r="E581" s="315" t="s">
        <v>167</v>
      </c>
      <c r="F581" s="334"/>
      <c r="G581" s="533"/>
      <c r="H581" s="533"/>
      <c r="I581" s="533"/>
    </row>
    <row r="582" spans="1:9" ht="15.75" hidden="1">
      <c r="A582" s="320">
        <v>2826</v>
      </c>
      <c r="B582" s="350" t="s">
        <v>667</v>
      </c>
      <c r="C582" s="504">
        <v>2</v>
      </c>
      <c r="D582" s="505">
        <v>6</v>
      </c>
      <c r="E582" s="315" t="s">
        <v>680</v>
      </c>
      <c r="F582" s="343"/>
      <c r="G582" s="533"/>
      <c r="H582" s="533"/>
      <c r="I582" s="533"/>
    </row>
    <row r="583" spans="1:9" ht="36" hidden="1">
      <c r="A583" s="320"/>
      <c r="B583" s="331"/>
      <c r="C583" s="504"/>
      <c r="D583" s="505"/>
      <c r="E583" s="315" t="s">
        <v>166</v>
      </c>
      <c r="F583" s="334"/>
      <c r="G583" s="533"/>
      <c r="H583" s="533"/>
      <c r="I583" s="533"/>
    </row>
    <row r="584" spans="1:9" ht="15.75" hidden="1">
      <c r="A584" s="320"/>
      <c r="B584" s="331"/>
      <c r="C584" s="504"/>
      <c r="D584" s="505"/>
      <c r="E584" s="315" t="s">
        <v>167</v>
      </c>
      <c r="F584" s="334"/>
      <c r="G584" s="533"/>
      <c r="H584" s="533"/>
      <c r="I584" s="533"/>
    </row>
    <row r="585" spans="1:9" ht="15.75" hidden="1">
      <c r="A585" s="320"/>
      <c r="B585" s="331"/>
      <c r="C585" s="504"/>
      <c r="D585" s="505"/>
      <c r="E585" s="315" t="s">
        <v>167</v>
      </c>
      <c r="F585" s="334"/>
      <c r="G585" s="533"/>
      <c r="H585" s="533"/>
      <c r="I585" s="533"/>
    </row>
    <row r="586" spans="1:9" ht="15.75">
      <c r="A586" s="320">
        <v>2827</v>
      </c>
      <c r="B586" s="350" t="s">
        <v>667</v>
      </c>
      <c r="C586" s="504">
        <v>2</v>
      </c>
      <c r="D586" s="505">
        <v>4</v>
      </c>
      <c r="E586" s="315" t="s">
        <v>678</v>
      </c>
      <c r="F586" s="343"/>
      <c r="G586" s="510">
        <f>G589+G591+G590+G592+G593+G588+G587</f>
        <v>13136.4</v>
      </c>
      <c r="H586" s="510">
        <f>G586</f>
        <v>13136.4</v>
      </c>
      <c r="I586" s="533"/>
    </row>
    <row r="587" spans="1:9" ht="15.75">
      <c r="A587" s="320"/>
      <c r="B587" s="332"/>
      <c r="C587" s="504"/>
      <c r="D587" s="505"/>
      <c r="E587" s="37" t="s">
        <v>797</v>
      </c>
      <c r="F587" s="334"/>
      <c r="G587" s="733">
        <f>H587</f>
        <v>300</v>
      </c>
      <c r="H587" s="733">
        <v>300</v>
      </c>
      <c r="I587" s="506"/>
    </row>
    <row r="588" spans="1:9" ht="15.75">
      <c r="A588" s="320"/>
      <c r="B588" s="331"/>
      <c r="C588" s="504"/>
      <c r="D588" s="505"/>
      <c r="E588" s="37" t="s">
        <v>962</v>
      </c>
      <c r="F588" s="343"/>
      <c r="G588" s="510">
        <f aca="true" t="shared" si="5" ref="G588:G593">H588</f>
        <v>400</v>
      </c>
      <c r="H588" s="510">
        <v>400</v>
      </c>
      <c r="I588" s="533"/>
    </row>
    <row r="589" spans="1:9" ht="16.5" thickBot="1">
      <c r="A589" s="320"/>
      <c r="B589" s="331"/>
      <c r="C589" s="504"/>
      <c r="D589" s="505"/>
      <c r="E589" s="59" t="s">
        <v>819</v>
      </c>
      <c r="F589" s="334"/>
      <c r="G589" s="510">
        <f t="shared" si="5"/>
        <v>5155</v>
      </c>
      <c r="H589" s="510">
        <f>5100+55</f>
        <v>5155</v>
      </c>
      <c r="I589" s="533"/>
    </row>
    <row r="590" spans="1:9" ht="15.75">
      <c r="A590" s="320"/>
      <c r="B590" s="331"/>
      <c r="C590" s="504"/>
      <c r="D590" s="505"/>
      <c r="E590" s="37" t="s">
        <v>827</v>
      </c>
      <c r="F590" s="334"/>
      <c r="G590" s="510">
        <f t="shared" si="5"/>
        <v>1981.4</v>
      </c>
      <c r="H590" s="510">
        <f>1000+81.4+16+310+574</f>
        <v>1981.4</v>
      </c>
      <c r="I590" s="533"/>
    </row>
    <row r="591" spans="1:9" ht="15.75">
      <c r="A591" s="320"/>
      <c r="B591" s="331"/>
      <c r="C591" s="504"/>
      <c r="D591" s="505"/>
      <c r="E591" s="93" t="s">
        <v>839</v>
      </c>
      <c r="F591" s="334"/>
      <c r="G591" s="510">
        <f t="shared" si="5"/>
        <v>1000</v>
      </c>
      <c r="H591" s="510">
        <v>1000</v>
      </c>
      <c r="I591" s="533"/>
    </row>
    <row r="592" spans="1:9" ht="15.75">
      <c r="A592" s="320"/>
      <c r="B592" s="331"/>
      <c r="C592" s="504"/>
      <c r="D592" s="505"/>
      <c r="E592" s="174" t="s">
        <v>841</v>
      </c>
      <c r="F592" s="334"/>
      <c r="G592" s="510">
        <f t="shared" si="5"/>
        <v>2300</v>
      </c>
      <c r="H592" s="510">
        <v>2300</v>
      </c>
      <c r="I592" s="533"/>
    </row>
    <row r="593" spans="1:9" ht="24.75" thickBot="1">
      <c r="A593" s="320"/>
      <c r="B593" s="331"/>
      <c r="C593" s="504"/>
      <c r="D593" s="505"/>
      <c r="E593" s="37" t="s">
        <v>34</v>
      </c>
      <c r="F593" s="334"/>
      <c r="G593" s="510">
        <f t="shared" si="5"/>
        <v>2000</v>
      </c>
      <c r="H593" s="510">
        <v>2000</v>
      </c>
      <c r="I593" s="533"/>
    </row>
    <row r="594" spans="1:9" ht="16.5" hidden="1" thickBot="1">
      <c r="A594" s="320"/>
      <c r="B594" s="350" t="s">
        <v>667</v>
      </c>
      <c r="C594" s="504">
        <v>2</v>
      </c>
      <c r="D594" s="505">
        <v>4</v>
      </c>
      <c r="E594" s="315" t="s">
        <v>947</v>
      </c>
      <c r="F594" s="343"/>
      <c r="G594" s="510">
        <f>G595+G596+G598+G597</f>
        <v>0</v>
      </c>
      <c r="H594" s="510">
        <f>H595+H596+H597+H598</f>
        <v>0</v>
      </c>
      <c r="I594" s="533"/>
    </row>
    <row r="595" spans="1:9" ht="16.5" hidden="1" thickBot="1">
      <c r="A595" s="320"/>
      <c r="B595" s="331"/>
      <c r="C595" s="504"/>
      <c r="D595" s="505"/>
      <c r="E595" s="59" t="s">
        <v>819</v>
      </c>
      <c r="F595" s="334"/>
      <c r="G595" s="510">
        <f>H595</f>
        <v>0</v>
      </c>
      <c r="H595" s="510"/>
      <c r="I595" s="533"/>
    </row>
    <row r="596" spans="1:9" ht="16.5" hidden="1" thickBot="1">
      <c r="A596" s="320"/>
      <c r="B596" s="331"/>
      <c r="C596" s="504"/>
      <c r="D596" s="505"/>
      <c r="E596" s="37" t="s">
        <v>827</v>
      </c>
      <c r="F596" s="334"/>
      <c r="G596" s="510">
        <f>H596</f>
        <v>0</v>
      </c>
      <c r="H596" s="510"/>
      <c r="I596" s="533"/>
    </row>
    <row r="597" spans="1:9" ht="16.5" hidden="1" thickBot="1">
      <c r="A597" s="320"/>
      <c r="B597" s="331"/>
      <c r="C597" s="504"/>
      <c r="D597" s="505"/>
      <c r="E597" s="93" t="s">
        <v>839</v>
      </c>
      <c r="F597" s="334"/>
      <c r="G597" s="376">
        <f>H597</f>
        <v>0</v>
      </c>
      <c r="H597" s="376"/>
      <c r="I597" s="507"/>
    </row>
    <row r="598" spans="1:9" ht="16.5" hidden="1" thickBot="1">
      <c r="A598" s="320"/>
      <c r="B598" s="331"/>
      <c r="C598" s="504"/>
      <c r="D598" s="505"/>
      <c r="E598" s="174" t="s">
        <v>841</v>
      </c>
      <c r="F598" s="334"/>
      <c r="G598" s="510">
        <f>H598</f>
        <v>0</v>
      </c>
      <c r="H598" s="510"/>
      <c r="I598" s="533"/>
    </row>
    <row r="599" spans="1:9" ht="24.75" hidden="1" thickBot="1">
      <c r="A599" s="320"/>
      <c r="B599" s="331"/>
      <c r="C599" s="504"/>
      <c r="D599" s="505"/>
      <c r="E599" s="37" t="s">
        <v>34</v>
      </c>
      <c r="F599" s="334"/>
      <c r="G599" s="510">
        <f>H599</f>
        <v>0</v>
      </c>
      <c r="H599" s="510"/>
      <c r="I599" s="533"/>
    </row>
    <row r="600" spans="1:9" ht="36.75" hidden="1" thickBot="1">
      <c r="A600" s="320">
        <v>2830</v>
      </c>
      <c r="B600" s="348" t="s">
        <v>667</v>
      </c>
      <c r="C600" s="500">
        <v>3</v>
      </c>
      <c r="D600" s="501">
        <v>0</v>
      </c>
      <c r="E600" s="323" t="s">
        <v>682</v>
      </c>
      <c r="F600" s="347" t="s">
        <v>683</v>
      </c>
      <c r="G600" s="533"/>
      <c r="H600" s="533"/>
      <c r="I600" s="533"/>
    </row>
    <row r="601" spans="1:9" ht="16.5" hidden="1" thickBot="1">
      <c r="A601" s="320"/>
      <c r="B601" s="306"/>
      <c r="C601" s="500"/>
      <c r="D601" s="501"/>
      <c r="E601" s="315" t="s">
        <v>208</v>
      </c>
      <c r="F601" s="324"/>
      <c r="G601" s="544"/>
      <c r="H601" s="544"/>
      <c r="I601" s="544"/>
    </row>
    <row r="602" spans="1:9" ht="16.5" hidden="1" thickBot="1">
      <c r="A602" s="320">
        <v>2831</v>
      </c>
      <c r="B602" s="350" t="s">
        <v>667</v>
      </c>
      <c r="C602" s="504">
        <v>3</v>
      </c>
      <c r="D602" s="505">
        <v>1</v>
      </c>
      <c r="E602" s="315" t="s">
        <v>684</v>
      </c>
      <c r="F602" s="347"/>
      <c r="G602" s="533"/>
      <c r="H602" s="533"/>
      <c r="I602" s="533"/>
    </row>
    <row r="603" spans="1:9" ht="36.75" hidden="1" thickBot="1">
      <c r="A603" s="320"/>
      <c r="B603" s="331"/>
      <c r="C603" s="504"/>
      <c r="D603" s="505"/>
      <c r="E603" s="315" t="s">
        <v>166</v>
      </c>
      <c r="F603" s="334"/>
      <c r="G603" s="533"/>
      <c r="H603" s="533"/>
      <c r="I603" s="533"/>
    </row>
    <row r="604" spans="1:9" ht="16.5" hidden="1" thickBot="1">
      <c r="A604" s="320"/>
      <c r="B604" s="331"/>
      <c r="C604" s="504"/>
      <c r="D604" s="505"/>
      <c r="E604" s="315" t="s">
        <v>167</v>
      </c>
      <c r="F604" s="334"/>
      <c r="G604" s="533"/>
      <c r="H604" s="533"/>
      <c r="I604" s="533"/>
    </row>
    <row r="605" spans="1:9" ht="16.5" hidden="1" thickBot="1">
      <c r="A605" s="320"/>
      <c r="B605" s="331"/>
      <c r="C605" s="504"/>
      <c r="D605" s="505"/>
      <c r="E605" s="315" t="s">
        <v>167</v>
      </c>
      <c r="F605" s="334"/>
      <c r="G605" s="533"/>
      <c r="H605" s="533"/>
      <c r="I605" s="533"/>
    </row>
    <row r="606" spans="1:9" ht="16.5" hidden="1" thickBot="1">
      <c r="A606" s="320">
        <v>2832</v>
      </c>
      <c r="B606" s="350" t="s">
        <v>667</v>
      </c>
      <c r="C606" s="504">
        <v>3</v>
      </c>
      <c r="D606" s="505">
        <v>2</v>
      </c>
      <c r="E606" s="315" t="s">
        <v>685</v>
      </c>
      <c r="F606" s="347"/>
      <c r="G606" s="533"/>
      <c r="H606" s="533"/>
      <c r="I606" s="533"/>
    </row>
    <row r="607" spans="1:9" ht="36.75" hidden="1" thickBot="1">
      <c r="A607" s="320"/>
      <c r="B607" s="331"/>
      <c r="C607" s="504"/>
      <c r="D607" s="505"/>
      <c r="E607" s="315" t="s">
        <v>166</v>
      </c>
      <c r="F607" s="334"/>
      <c r="G607" s="533"/>
      <c r="H607" s="533"/>
      <c r="I607" s="533"/>
    </row>
    <row r="608" spans="1:9" ht="16.5" hidden="1" thickBot="1">
      <c r="A608" s="320"/>
      <c r="B608" s="331"/>
      <c r="C608" s="504"/>
      <c r="D608" s="505"/>
      <c r="E608" s="315" t="s">
        <v>167</v>
      </c>
      <c r="F608" s="334"/>
      <c r="G608" s="533"/>
      <c r="H608" s="533"/>
      <c r="I608" s="533"/>
    </row>
    <row r="609" spans="1:9" ht="16.5" hidden="1" thickBot="1">
      <c r="A609" s="320"/>
      <c r="B609" s="331"/>
      <c r="C609" s="504"/>
      <c r="D609" s="505"/>
      <c r="E609" s="315" t="s">
        <v>167</v>
      </c>
      <c r="F609" s="334"/>
      <c r="G609" s="533"/>
      <c r="H609" s="533"/>
      <c r="I609" s="533"/>
    </row>
    <row r="610" spans="1:9" ht="16.5" hidden="1" thickBot="1">
      <c r="A610" s="320">
        <v>2833</v>
      </c>
      <c r="B610" s="350" t="s">
        <v>667</v>
      </c>
      <c r="C610" s="504">
        <v>3</v>
      </c>
      <c r="D610" s="505">
        <v>3</v>
      </c>
      <c r="E610" s="315" t="s">
        <v>686</v>
      </c>
      <c r="F610" s="343" t="s">
        <v>687</v>
      </c>
      <c r="G610" s="533"/>
      <c r="H610" s="533"/>
      <c r="I610" s="533"/>
    </row>
    <row r="611" spans="1:9" ht="36.75" hidden="1" thickBot="1">
      <c r="A611" s="320"/>
      <c r="B611" s="331"/>
      <c r="C611" s="504"/>
      <c r="D611" s="505"/>
      <c r="E611" s="315" t="s">
        <v>166</v>
      </c>
      <c r="F611" s="334"/>
      <c r="G611" s="533"/>
      <c r="H611" s="533"/>
      <c r="I611" s="533"/>
    </row>
    <row r="612" spans="1:9" ht="16.5" hidden="1" thickBot="1">
      <c r="A612" s="320"/>
      <c r="B612" s="331"/>
      <c r="C612" s="504"/>
      <c r="D612" s="505"/>
      <c r="E612" s="315" t="s">
        <v>167</v>
      </c>
      <c r="F612" s="334"/>
      <c r="G612" s="533"/>
      <c r="H612" s="533"/>
      <c r="I612" s="533"/>
    </row>
    <row r="613" spans="1:9" ht="16.5" hidden="1" thickBot="1">
      <c r="A613" s="320"/>
      <c r="B613" s="331"/>
      <c r="C613" s="504"/>
      <c r="D613" s="505"/>
      <c r="E613" s="315" t="s">
        <v>167</v>
      </c>
      <c r="F613" s="334"/>
      <c r="G613" s="533"/>
      <c r="H613" s="533"/>
      <c r="I613" s="533"/>
    </row>
    <row r="614" spans="1:9" ht="16.5" hidden="1" thickBot="1">
      <c r="A614" s="320">
        <v>2840</v>
      </c>
      <c r="B614" s="348" t="s">
        <v>667</v>
      </c>
      <c r="C614" s="500">
        <v>4</v>
      </c>
      <c r="D614" s="501">
        <v>0</v>
      </c>
      <c r="E614" s="323" t="s">
        <v>688</v>
      </c>
      <c r="F614" s="347" t="s">
        <v>689</v>
      </c>
      <c r="G614" s="533"/>
      <c r="H614" s="533"/>
      <c r="I614" s="533"/>
    </row>
    <row r="615" spans="1:9" ht="16.5" hidden="1" thickBot="1">
      <c r="A615" s="320"/>
      <c r="B615" s="306"/>
      <c r="C615" s="500"/>
      <c r="D615" s="501"/>
      <c r="E615" s="315" t="s">
        <v>208</v>
      </c>
      <c r="F615" s="324"/>
      <c r="G615" s="544"/>
      <c r="H615" s="544"/>
      <c r="I615" s="544"/>
    </row>
    <row r="616" spans="1:9" ht="16.5" hidden="1" thickBot="1">
      <c r="A616" s="320">
        <v>2841</v>
      </c>
      <c r="B616" s="350" t="s">
        <v>667</v>
      </c>
      <c r="C616" s="504">
        <v>4</v>
      </c>
      <c r="D616" s="505">
        <v>1</v>
      </c>
      <c r="E616" s="315" t="s">
        <v>690</v>
      </c>
      <c r="F616" s="347"/>
      <c r="G616" s="533"/>
      <c r="H616" s="533"/>
      <c r="I616" s="533"/>
    </row>
    <row r="617" spans="1:9" ht="36.75" hidden="1" thickBot="1">
      <c r="A617" s="320"/>
      <c r="B617" s="331"/>
      <c r="C617" s="504"/>
      <c r="D617" s="505"/>
      <c r="E617" s="315" t="s">
        <v>166</v>
      </c>
      <c r="F617" s="334"/>
      <c r="G617" s="533"/>
      <c r="H617" s="533"/>
      <c r="I617" s="533"/>
    </row>
    <row r="618" spans="1:9" ht="16.5" hidden="1" thickBot="1">
      <c r="A618" s="320"/>
      <c r="B618" s="331"/>
      <c r="C618" s="504"/>
      <c r="D618" s="505"/>
      <c r="E618" s="315" t="s">
        <v>167</v>
      </c>
      <c r="F618" s="334"/>
      <c r="G618" s="533"/>
      <c r="H618" s="533"/>
      <c r="I618" s="533"/>
    </row>
    <row r="619" spans="1:9" ht="16.5" hidden="1" thickBot="1">
      <c r="A619" s="320"/>
      <c r="B619" s="331"/>
      <c r="C619" s="504"/>
      <c r="D619" s="505"/>
      <c r="E619" s="315" t="s">
        <v>167</v>
      </c>
      <c r="F619" s="334"/>
      <c r="G619" s="533"/>
      <c r="H619" s="533"/>
      <c r="I619" s="533"/>
    </row>
    <row r="620" spans="1:9" ht="24.75" hidden="1" thickBot="1">
      <c r="A620" s="320">
        <v>2842</v>
      </c>
      <c r="B620" s="350" t="s">
        <v>667</v>
      </c>
      <c r="C620" s="504">
        <v>4</v>
      </c>
      <c r="D620" s="505">
        <v>2</v>
      </c>
      <c r="E620" s="315" t="s">
        <v>691</v>
      </c>
      <c r="F620" s="347"/>
      <c r="G620" s="533"/>
      <c r="H620" s="533"/>
      <c r="I620" s="533"/>
    </row>
    <row r="621" spans="1:9" ht="36.75" hidden="1" thickBot="1">
      <c r="A621" s="320"/>
      <c r="B621" s="331"/>
      <c r="C621" s="504"/>
      <c r="D621" s="505"/>
      <c r="E621" s="315" t="s">
        <v>166</v>
      </c>
      <c r="F621" s="334"/>
      <c r="G621" s="533"/>
      <c r="H621" s="533"/>
      <c r="I621" s="533"/>
    </row>
    <row r="622" spans="1:9" ht="16.5" hidden="1" thickBot="1">
      <c r="A622" s="320"/>
      <c r="B622" s="331"/>
      <c r="C622" s="504"/>
      <c r="D622" s="505"/>
      <c r="E622" s="315" t="s">
        <v>167</v>
      </c>
      <c r="F622" s="334"/>
      <c r="G622" s="533"/>
      <c r="H622" s="533"/>
      <c r="I622" s="533"/>
    </row>
    <row r="623" spans="1:9" ht="16.5" hidden="1" thickBot="1">
      <c r="A623" s="320"/>
      <c r="B623" s="331"/>
      <c r="C623" s="504"/>
      <c r="D623" s="505"/>
      <c r="E623" s="315" t="s">
        <v>167</v>
      </c>
      <c r="F623" s="334"/>
      <c r="G623" s="533"/>
      <c r="H623" s="533"/>
      <c r="I623" s="533"/>
    </row>
    <row r="624" spans="1:9" ht="16.5" hidden="1" thickBot="1">
      <c r="A624" s="320">
        <v>2843</v>
      </c>
      <c r="B624" s="350" t="s">
        <v>667</v>
      </c>
      <c r="C624" s="504">
        <v>4</v>
      </c>
      <c r="D624" s="505">
        <v>3</v>
      </c>
      <c r="E624" s="315" t="s">
        <v>688</v>
      </c>
      <c r="F624" s="343" t="s">
        <v>692</v>
      </c>
      <c r="G624" s="533"/>
      <c r="H624" s="533"/>
      <c r="I624" s="533"/>
    </row>
    <row r="625" spans="1:9" ht="36.75" hidden="1" thickBot="1">
      <c r="A625" s="320"/>
      <c r="B625" s="331"/>
      <c r="C625" s="504"/>
      <c r="D625" s="505"/>
      <c r="E625" s="315" t="s">
        <v>166</v>
      </c>
      <c r="F625" s="334"/>
      <c r="G625" s="533"/>
      <c r="H625" s="533"/>
      <c r="I625" s="533"/>
    </row>
    <row r="626" spans="1:9" ht="16.5" hidden="1" thickBot="1">
      <c r="A626" s="320"/>
      <c r="B626" s="331"/>
      <c r="C626" s="504"/>
      <c r="D626" s="505"/>
      <c r="E626" s="315" t="s">
        <v>167</v>
      </c>
      <c r="F626" s="334"/>
      <c r="G626" s="533"/>
      <c r="H626" s="533"/>
      <c r="I626" s="533"/>
    </row>
    <row r="627" spans="1:9" ht="16.5" hidden="1" thickBot="1">
      <c r="A627" s="320"/>
      <c r="B627" s="331"/>
      <c r="C627" s="504"/>
      <c r="D627" s="505"/>
      <c r="E627" s="315" t="s">
        <v>167</v>
      </c>
      <c r="F627" s="334"/>
      <c r="G627" s="533"/>
      <c r="H627" s="533"/>
      <c r="I627" s="533"/>
    </row>
    <row r="628" spans="1:9" ht="24.75" hidden="1" thickBot="1">
      <c r="A628" s="320">
        <v>2850</v>
      </c>
      <c r="B628" s="348" t="s">
        <v>667</v>
      </c>
      <c r="C628" s="500">
        <v>5</v>
      </c>
      <c r="D628" s="501">
        <v>0</v>
      </c>
      <c r="E628" s="374" t="s">
        <v>693</v>
      </c>
      <c r="F628" s="347" t="s">
        <v>694</v>
      </c>
      <c r="G628" s="533"/>
      <c r="H628" s="533"/>
      <c r="I628" s="533"/>
    </row>
    <row r="629" spans="1:9" ht="16.5" hidden="1" thickBot="1">
      <c r="A629" s="320"/>
      <c r="B629" s="306"/>
      <c r="C629" s="500"/>
      <c r="D629" s="501"/>
      <c r="E629" s="315" t="s">
        <v>208</v>
      </c>
      <c r="F629" s="324"/>
      <c r="G629" s="544"/>
      <c r="H629" s="544"/>
      <c r="I629" s="544"/>
    </row>
    <row r="630" spans="1:9" ht="24.75" hidden="1" thickBot="1">
      <c r="A630" s="320">
        <v>2851</v>
      </c>
      <c r="B630" s="348" t="s">
        <v>667</v>
      </c>
      <c r="C630" s="500">
        <v>5</v>
      </c>
      <c r="D630" s="501">
        <v>1</v>
      </c>
      <c r="E630" s="375" t="s">
        <v>693</v>
      </c>
      <c r="F630" s="343" t="s">
        <v>695</v>
      </c>
      <c r="G630" s="533"/>
      <c r="H630" s="533"/>
      <c r="I630" s="533"/>
    </row>
    <row r="631" spans="1:9" ht="36.75" hidden="1" thickBot="1">
      <c r="A631" s="320"/>
      <c r="B631" s="331"/>
      <c r="C631" s="504"/>
      <c r="D631" s="505"/>
      <c r="E631" s="315" t="s">
        <v>166</v>
      </c>
      <c r="F631" s="334"/>
      <c r="G631" s="533"/>
      <c r="H631" s="533"/>
      <c r="I631" s="533"/>
    </row>
    <row r="632" spans="1:9" ht="16.5" hidden="1" thickBot="1">
      <c r="A632" s="320"/>
      <c r="B632" s="331"/>
      <c r="C632" s="504"/>
      <c r="D632" s="505"/>
      <c r="E632" s="315" t="s">
        <v>167</v>
      </c>
      <c r="F632" s="334"/>
      <c r="G632" s="533"/>
      <c r="H632" s="533"/>
      <c r="I632" s="533"/>
    </row>
    <row r="633" spans="1:9" ht="16.5" hidden="1" thickBot="1">
      <c r="A633" s="320"/>
      <c r="B633" s="331"/>
      <c r="C633" s="504"/>
      <c r="D633" s="505"/>
      <c r="E633" s="315" t="s">
        <v>167</v>
      </c>
      <c r="F633" s="334"/>
      <c r="G633" s="533"/>
      <c r="H633" s="533"/>
      <c r="I633" s="533"/>
    </row>
    <row r="634" spans="1:9" ht="29.25" hidden="1" thickBot="1">
      <c r="A634" s="320">
        <v>2860</v>
      </c>
      <c r="B634" s="348" t="s">
        <v>667</v>
      </c>
      <c r="C634" s="500">
        <v>6</v>
      </c>
      <c r="D634" s="501">
        <v>0</v>
      </c>
      <c r="E634" s="374" t="s">
        <v>164</v>
      </c>
      <c r="F634" s="347" t="s">
        <v>697</v>
      </c>
      <c r="G634" s="506">
        <f>H634</f>
        <v>0</v>
      </c>
      <c r="H634" s="506">
        <f>H637+H638</f>
        <v>0</v>
      </c>
      <c r="I634" s="533"/>
    </row>
    <row r="635" spans="1:9" ht="16.5" hidden="1" thickBot="1">
      <c r="A635" s="320"/>
      <c r="B635" s="306"/>
      <c r="C635" s="500"/>
      <c r="D635" s="501"/>
      <c r="E635" s="315" t="s">
        <v>208</v>
      </c>
      <c r="F635" s="324"/>
      <c r="G635" s="544"/>
      <c r="H635" s="544"/>
      <c r="I635" s="544"/>
    </row>
    <row r="636" spans="1:9" ht="29.25" hidden="1" thickBot="1">
      <c r="A636" s="320">
        <v>2861</v>
      </c>
      <c r="B636" s="350" t="s">
        <v>667</v>
      </c>
      <c r="C636" s="504">
        <v>6</v>
      </c>
      <c r="D636" s="505">
        <v>1</v>
      </c>
      <c r="E636" s="375" t="s">
        <v>696</v>
      </c>
      <c r="F636" s="343" t="s">
        <v>698</v>
      </c>
      <c r="G636" s="533"/>
      <c r="H636" s="533"/>
      <c r="I636" s="533"/>
    </row>
    <row r="637" spans="1:9" ht="16.5" hidden="1" thickBot="1">
      <c r="A637" s="383"/>
      <c r="B637" s="555"/>
      <c r="C637" s="511"/>
      <c r="D637" s="512"/>
      <c r="E637" s="513" t="s">
        <v>819</v>
      </c>
      <c r="F637" s="514"/>
      <c r="G637" s="515">
        <f>H637</f>
        <v>0</v>
      </c>
      <c r="H637" s="515"/>
      <c r="I637" s="559"/>
    </row>
    <row r="638" spans="1:9" ht="16.5" hidden="1" thickBot="1">
      <c r="A638" s="320"/>
      <c r="B638" s="332"/>
      <c r="C638" s="504"/>
      <c r="D638" s="505"/>
      <c r="E638" s="93" t="s">
        <v>841</v>
      </c>
      <c r="F638" s="334"/>
      <c r="G638" s="506">
        <f>H638</f>
        <v>0</v>
      </c>
      <c r="H638" s="506"/>
      <c r="I638" s="533"/>
    </row>
    <row r="639" spans="1:9" ht="16.5" hidden="1" thickBot="1">
      <c r="A639" s="383"/>
      <c r="B639" s="384"/>
      <c r="C639" s="511"/>
      <c r="D639" s="512"/>
      <c r="E639" s="361" t="s">
        <v>167</v>
      </c>
      <c r="F639" s="514"/>
      <c r="G639" s="559"/>
      <c r="H639" s="559"/>
      <c r="I639" s="559"/>
    </row>
    <row r="640" spans="1:9" ht="33">
      <c r="A640" s="691">
        <v>2900</v>
      </c>
      <c r="B640" s="692" t="s">
        <v>699</v>
      </c>
      <c r="C640" s="693">
        <v>0</v>
      </c>
      <c r="D640" s="693">
        <v>0</v>
      </c>
      <c r="E640" s="694" t="s">
        <v>925</v>
      </c>
      <c r="F640" s="695" t="s">
        <v>700</v>
      </c>
      <c r="G640" s="696">
        <f>H640+I640</f>
        <v>123706</v>
      </c>
      <c r="H640" s="696">
        <f>H642+H685</f>
        <v>122706</v>
      </c>
      <c r="I640" s="738">
        <f>I642+I685</f>
        <v>1000</v>
      </c>
    </row>
    <row r="641" spans="1:9" ht="15.75">
      <c r="A641" s="320"/>
      <c r="B641" s="321"/>
      <c r="C641" s="500"/>
      <c r="D641" s="500"/>
      <c r="E641" s="668" t="s">
        <v>182</v>
      </c>
      <c r="F641" s="669"/>
      <c r="G641" s="670"/>
      <c r="H641" s="670"/>
      <c r="I641" s="697"/>
    </row>
    <row r="642" spans="1:16" ht="24.75" thickBot="1">
      <c r="A642" s="401">
        <v>2910</v>
      </c>
      <c r="B642" s="698" t="s">
        <v>699</v>
      </c>
      <c r="C642" s="699">
        <v>1</v>
      </c>
      <c r="D642" s="699">
        <v>0</v>
      </c>
      <c r="E642" s="700" t="s">
        <v>701</v>
      </c>
      <c r="F642" s="701" t="s">
        <v>702</v>
      </c>
      <c r="G642" s="702">
        <f>H642+I642</f>
        <v>66120</v>
      </c>
      <c r="H642" s="702">
        <f>H644+H649</f>
        <v>65620</v>
      </c>
      <c r="I642" s="703">
        <f>I644</f>
        <v>500</v>
      </c>
      <c r="L642" s="547"/>
      <c r="M642" s="547"/>
      <c r="N642" s="547"/>
      <c r="O642" s="547"/>
      <c r="P642" s="547"/>
    </row>
    <row r="643" spans="1:16" ht="15.75">
      <c r="A643" s="314"/>
      <c r="B643" s="307"/>
      <c r="C643" s="495"/>
      <c r="D643" s="496"/>
      <c r="E643" s="344" t="s">
        <v>208</v>
      </c>
      <c r="F643" s="689"/>
      <c r="G643" s="690" t="s">
        <v>105</v>
      </c>
      <c r="H643" s="690"/>
      <c r="I643" s="690"/>
      <c r="L643" s="547"/>
      <c r="M643" s="547"/>
      <c r="N643" s="547"/>
      <c r="O643" s="547"/>
      <c r="P643" s="547"/>
    </row>
    <row r="644" spans="1:16" ht="16.5" thickBot="1">
      <c r="A644" s="383">
        <v>2911</v>
      </c>
      <c r="B644" s="630" t="s">
        <v>699</v>
      </c>
      <c r="C644" s="511">
        <v>1</v>
      </c>
      <c r="D644" s="512">
        <v>1</v>
      </c>
      <c r="E644" s="361" t="s">
        <v>703</v>
      </c>
      <c r="F644" s="386" t="s">
        <v>704</v>
      </c>
      <c r="G644" s="631">
        <f>H644+I644</f>
        <v>66120</v>
      </c>
      <c r="H644" s="631">
        <f>H645</f>
        <v>65620</v>
      </c>
      <c r="I644" s="515">
        <f>I646+I647+I648</f>
        <v>500</v>
      </c>
      <c r="L644" s="547"/>
      <c r="M644" s="547"/>
      <c r="N644" s="547"/>
      <c r="O644" s="547"/>
      <c r="P644" s="547"/>
    </row>
    <row r="645" spans="1:16" ht="24.75" thickBot="1">
      <c r="A645" s="560"/>
      <c r="B645" s="633"/>
      <c r="C645" s="562"/>
      <c r="D645" s="563"/>
      <c r="E645" s="105" t="s">
        <v>857</v>
      </c>
      <c r="F645" s="564"/>
      <c r="G645" s="742">
        <f>H645</f>
        <v>65620</v>
      </c>
      <c r="H645" s="742">
        <f>49366+8684+6400+1170</f>
        <v>65620</v>
      </c>
      <c r="I645" s="634"/>
      <c r="L645" s="547"/>
      <c r="M645" s="547"/>
      <c r="N645" s="547"/>
      <c r="O645" s="547"/>
      <c r="P645" s="547"/>
    </row>
    <row r="646" spans="1:16" ht="25.5" customHeight="1" hidden="1">
      <c r="A646" s="314"/>
      <c r="B646" s="331"/>
      <c r="C646" s="529"/>
      <c r="D646" s="530"/>
      <c r="E646" s="632" t="s">
        <v>69</v>
      </c>
      <c r="F646" s="531"/>
      <c r="G646" s="558">
        <f>I646</f>
        <v>0</v>
      </c>
      <c r="H646" s="558"/>
      <c r="I646" s="566">
        <v>0</v>
      </c>
      <c r="L646" s="547"/>
      <c r="M646" s="547"/>
      <c r="N646" s="547"/>
      <c r="O646" s="547"/>
      <c r="P646" s="547"/>
    </row>
    <row r="647" spans="1:16" ht="15" customHeight="1">
      <c r="A647" s="320"/>
      <c r="B647" s="331"/>
      <c r="C647" s="504"/>
      <c r="D647" s="505"/>
      <c r="E647" s="93" t="s">
        <v>73</v>
      </c>
      <c r="F647" s="334"/>
      <c r="G647" s="510">
        <f>I647</f>
        <v>500</v>
      </c>
      <c r="H647" s="510"/>
      <c r="I647" s="533">
        <v>500</v>
      </c>
      <c r="L647" s="547"/>
      <c r="M647" s="547"/>
      <c r="N647" s="547"/>
      <c r="O647" s="547"/>
      <c r="P647" s="547"/>
    </row>
    <row r="648" spans="1:9" ht="15.75" hidden="1">
      <c r="A648" s="320"/>
      <c r="B648" s="332"/>
      <c r="C648" s="504"/>
      <c r="D648" s="505"/>
      <c r="E648" s="93" t="s">
        <v>75</v>
      </c>
      <c r="F648" s="334"/>
      <c r="G648" s="335">
        <f>I648</f>
        <v>0</v>
      </c>
      <c r="H648" s="335"/>
      <c r="I648" s="510"/>
    </row>
    <row r="649" spans="1:16" ht="15" customHeight="1" hidden="1">
      <c r="A649" s="320"/>
      <c r="B649" s="306" t="s">
        <v>699</v>
      </c>
      <c r="C649" s="500">
        <v>1</v>
      </c>
      <c r="D649" s="501">
        <v>1</v>
      </c>
      <c r="E649" s="315" t="s">
        <v>948</v>
      </c>
      <c r="F649" s="324"/>
      <c r="G649" s="510">
        <f>H649</f>
        <v>0</v>
      </c>
      <c r="H649" s="510"/>
      <c r="I649" s="544"/>
      <c r="L649" s="547"/>
      <c r="M649" s="547"/>
      <c r="N649" s="547"/>
      <c r="O649" s="547"/>
      <c r="P649" s="547"/>
    </row>
    <row r="650" spans="1:16" ht="24" customHeight="1" hidden="1">
      <c r="A650" s="320"/>
      <c r="B650" s="306"/>
      <c r="C650" s="500"/>
      <c r="D650" s="501"/>
      <c r="E650" s="93" t="s">
        <v>857</v>
      </c>
      <c r="F650" s="324"/>
      <c r="G650" s="510">
        <f>H650</f>
        <v>0</v>
      </c>
      <c r="H650" s="510"/>
      <c r="I650" s="544"/>
      <c r="L650" s="547"/>
      <c r="M650" s="547"/>
      <c r="N650" s="547"/>
      <c r="O650" s="547"/>
      <c r="P650" s="547"/>
    </row>
    <row r="651" spans="1:16" ht="15" customHeight="1" hidden="1">
      <c r="A651" s="320">
        <v>2912</v>
      </c>
      <c r="B651" s="350" t="s">
        <v>699</v>
      </c>
      <c r="C651" s="504">
        <v>1</v>
      </c>
      <c r="D651" s="505">
        <v>2</v>
      </c>
      <c r="E651" s="315" t="s">
        <v>705</v>
      </c>
      <c r="F651" s="343" t="s">
        <v>706</v>
      </c>
      <c r="G651" s="510">
        <f aca="true" t="shared" si="6" ref="G651:G685">H651</f>
        <v>0</v>
      </c>
      <c r="H651" s="573"/>
      <c r="I651" s="533"/>
      <c r="L651" s="547"/>
      <c r="M651" s="547"/>
      <c r="N651" s="547"/>
      <c r="O651" s="547"/>
      <c r="P651" s="547"/>
    </row>
    <row r="652" spans="1:16" ht="36" customHeight="1" hidden="1">
      <c r="A652" s="320"/>
      <c r="B652" s="331"/>
      <c r="C652" s="504"/>
      <c r="D652" s="505"/>
      <c r="E652" s="315" t="s">
        <v>166</v>
      </c>
      <c r="F652" s="334"/>
      <c r="G652" s="510">
        <f t="shared" si="6"/>
        <v>0</v>
      </c>
      <c r="H652" s="573"/>
      <c r="I652" s="533"/>
      <c r="L652" s="547"/>
      <c r="M652" s="547"/>
      <c r="N652" s="547"/>
      <c r="O652" s="547"/>
      <c r="P652" s="547"/>
    </row>
    <row r="653" spans="1:16" ht="15" customHeight="1" hidden="1">
      <c r="A653" s="320"/>
      <c r="B653" s="331"/>
      <c r="C653" s="504"/>
      <c r="D653" s="505"/>
      <c r="E653" s="315" t="s">
        <v>167</v>
      </c>
      <c r="F653" s="334"/>
      <c r="G653" s="510">
        <f t="shared" si="6"/>
        <v>0</v>
      </c>
      <c r="H653" s="573"/>
      <c r="I653" s="533"/>
      <c r="L653" s="547"/>
      <c r="M653" s="547"/>
      <c r="N653" s="547"/>
      <c r="O653" s="547"/>
      <c r="P653" s="547"/>
    </row>
    <row r="654" spans="1:16" ht="15" customHeight="1" hidden="1">
      <c r="A654" s="320"/>
      <c r="B654" s="331"/>
      <c r="C654" s="504"/>
      <c r="D654" s="505"/>
      <c r="E654" s="315" t="s">
        <v>167</v>
      </c>
      <c r="F654" s="334"/>
      <c r="G654" s="510">
        <f t="shared" si="6"/>
        <v>0</v>
      </c>
      <c r="H654" s="573"/>
      <c r="I654" s="533"/>
      <c r="L654" s="547"/>
      <c r="M654" s="547"/>
      <c r="N654" s="547"/>
      <c r="O654" s="547"/>
      <c r="P654" s="547"/>
    </row>
    <row r="655" spans="1:16" ht="15" customHeight="1" hidden="1">
      <c r="A655" s="320">
        <v>2920</v>
      </c>
      <c r="B655" s="348" t="s">
        <v>699</v>
      </c>
      <c r="C655" s="500">
        <v>2</v>
      </c>
      <c r="D655" s="501">
        <v>0</v>
      </c>
      <c r="E655" s="323" t="s">
        <v>707</v>
      </c>
      <c r="F655" s="324" t="s">
        <v>708</v>
      </c>
      <c r="G655" s="510">
        <f t="shared" si="6"/>
        <v>0</v>
      </c>
      <c r="H655" s="573"/>
      <c r="I655" s="533"/>
      <c r="L655" s="547"/>
      <c r="M655" s="547"/>
      <c r="N655" s="547"/>
      <c r="O655" s="547"/>
      <c r="P655" s="547"/>
    </row>
    <row r="656" spans="1:16" ht="15" customHeight="1" hidden="1">
      <c r="A656" s="320"/>
      <c r="B656" s="306"/>
      <c r="C656" s="500"/>
      <c r="D656" s="501"/>
      <c r="E656" s="315" t="s">
        <v>208</v>
      </c>
      <c r="F656" s="324"/>
      <c r="G656" s="510">
        <f t="shared" si="6"/>
        <v>0</v>
      </c>
      <c r="H656" s="574"/>
      <c r="I656" s="544"/>
      <c r="L656" s="547"/>
      <c r="M656" s="547"/>
      <c r="N656" s="547"/>
      <c r="O656" s="547"/>
      <c r="P656" s="547"/>
    </row>
    <row r="657" spans="1:16" ht="15" customHeight="1" hidden="1">
      <c r="A657" s="320">
        <v>2921</v>
      </c>
      <c r="B657" s="350" t="s">
        <v>699</v>
      </c>
      <c r="C657" s="504">
        <v>2</v>
      </c>
      <c r="D657" s="505">
        <v>1</v>
      </c>
      <c r="E657" s="315" t="s">
        <v>709</v>
      </c>
      <c r="F657" s="343" t="s">
        <v>710</v>
      </c>
      <c r="G657" s="510">
        <f t="shared" si="6"/>
        <v>0</v>
      </c>
      <c r="H657" s="573"/>
      <c r="I657" s="533"/>
      <c r="L657" s="547"/>
      <c r="M657" s="547"/>
      <c r="N657" s="547"/>
      <c r="O657" s="547"/>
      <c r="P657" s="547"/>
    </row>
    <row r="658" spans="1:16" ht="36" customHeight="1" hidden="1">
      <c r="A658" s="320"/>
      <c r="B658" s="331"/>
      <c r="C658" s="504"/>
      <c r="D658" s="505"/>
      <c r="E658" s="315" t="s">
        <v>166</v>
      </c>
      <c r="F658" s="334"/>
      <c r="G658" s="510">
        <f t="shared" si="6"/>
        <v>0</v>
      </c>
      <c r="H658" s="573"/>
      <c r="I658" s="533"/>
      <c r="L658" s="547"/>
      <c r="M658" s="547"/>
      <c r="N658" s="547"/>
      <c r="O658" s="547"/>
      <c r="P658" s="547"/>
    </row>
    <row r="659" spans="1:16" ht="15" customHeight="1" hidden="1">
      <c r="A659" s="320"/>
      <c r="B659" s="331"/>
      <c r="C659" s="504"/>
      <c r="D659" s="505"/>
      <c r="E659" s="315" t="s">
        <v>167</v>
      </c>
      <c r="F659" s="334"/>
      <c r="G659" s="510">
        <f t="shared" si="6"/>
        <v>0</v>
      </c>
      <c r="H659" s="573"/>
      <c r="I659" s="533"/>
      <c r="L659" s="547"/>
      <c r="M659" s="547"/>
      <c r="N659" s="547"/>
      <c r="O659" s="547"/>
      <c r="P659" s="547"/>
    </row>
    <row r="660" spans="1:16" ht="15" customHeight="1" hidden="1">
      <c r="A660" s="320"/>
      <c r="B660" s="331"/>
      <c r="C660" s="504"/>
      <c r="D660" s="505"/>
      <c r="E660" s="315" t="s">
        <v>167</v>
      </c>
      <c r="F660" s="334"/>
      <c r="G660" s="510">
        <f t="shared" si="6"/>
        <v>0</v>
      </c>
      <c r="H660" s="573"/>
      <c r="I660" s="533"/>
      <c r="L660" s="547"/>
      <c r="M660" s="547"/>
      <c r="N660" s="547"/>
      <c r="O660" s="547"/>
      <c r="P660" s="547"/>
    </row>
    <row r="661" spans="1:16" ht="15" customHeight="1" hidden="1">
      <c r="A661" s="320">
        <v>2922</v>
      </c>
      <c r="B661" s="350" t="s">
        <v>699</v>
      </c>
      <c r="C661" s="504">
        <v>2</v>
      </c>
      <c r="D661" s="505">
        <v>2</v>
      </c>
      <c r="E661" s="315" t="s">
        <v>711</v>
      </c>
      <c r="F661" s="343" t="s">
        <v>712</v>
      </c>
      <c r="G661" s="510">
        <f t="shared" si="6"/>
        <v>0</v>
      </c>
      <c r="H661" s="573"/>
      <c r="I661" s="533"/>
      <c r="L661" s="547"/>
      <c r="M661" s="547"/>
      <c r="N661" s="547"/>
      <c r="O661" s="547"/>
      <c r="P661" s="547"/>
    </row>
    <row r="662" spans="1:16" ht="36" customHeight="1" hidden="1">
      <c r="A662" s="320"/>
      <c r="B662" s="331"/>
      <c r="C662" s="504"/>
      <c r="D662" s="505"/>
      <c r="E662" s="315" t="s">
        <v>166</v>
      </c>
      <c r="F662" s="334"/>
      <c r="G662" s="510">
        <f t="shared" si="6"/>
        <v>0</v>
      </c>
      <c r="H662" s="573"/>
      <c r="I662" s="533"/>
      <c r="L662" s="547"/>
      <c r="M662" s="547"/>
      <c r="N662" s="547"/>
      <c r="O662" s="547"/>
      <c r="P662" s="547"/>
    </row>
    <row r="663" spans="1:16" ht="15" customHeight="1" hidden="1">
      <c r="A663" s="320"/>
      <c r="B663" s="331"/>
      <c r="C663" s="504"/>
      <c r="D663" s="505"/>
      <c r="E663" s="315" t="s">
        <v>167</v>
      </c>
      <c r="F663" s="334"/>
      <c r="G663" s="510">
        <f t="shared" si="6"/>
        <v>0</v>
      </c>
      <c r="H663" s="573"/>
      <c r="I663" s="533"/>
      <c r="L663" s="547"/>
      <c r="M663" s="547"/>
      <c r="N663" s="547"/>
      <c r="O663" s="547"/>
      <c r="P663" s="547"/>
    </row>
    <row r="664" spans="1:16" ht="15" customHeight="1" hidden="1">
      <c r="A664" s="320"/>
      <c r="B664" s="331"/>
      <c r="C664" s="504"/>
      <c r="D664" s="505"/>
      <c r="E664" s="315" t="s">
        <v>167</v>
      </c>
      <c r="F664" s="334"/>
      <c r="G664" s="510">
        <f t="shared" si="6"/>
        <v>0</v>
      </c>
      <c r="H664" s="573"/>
      <c r="I664" s="533"/>
      <c r="L664" s="547"/>
      <c r="M664" s="547"/>
      <c r="N664" s="547"/>
      <c r="O664" s="547"/>
      <c r="P664" s="547"/>
    </row>
    <row r="665" spans="1:16" ht="36" customHeight="1" hidden="1">
      <c r="A665" s="320">
        <v>2930</v>
      </c>
      <c r="B665" s="348" t="s">
        <v>699</v>
      </c>
      <c r="C665" s="500">
        <v>3</v>
      </c>
      <c r="D665" s="501">
        <v>0</v>
      </c>
      <c r="E665" s="323" t="s">
        <v>713</v>
      </c>
      <c r="F665" s="324" t="s">
        <v>714</v>
      </c>
      <c r="G665" s="510">
        <f t="shared" si="6"/>
        <v>0</v>
      </c>
      <c r="H665" s="573"/>
      <c r="I665" s="533"/>
      <c r="L665" s="547"/>
      <c r="M665" s="547"/>
      <c r="N665" s="547"/>
      <c r="O665" s="547"/>
      <c r="P665" s="547"/>
    </row>
    <row r="666" spans="1:16" ht="15" customHeight="1" hidden="1">
      <c r="A666" s="320"/>
      <c r="B666" s="306"/>
      <c r="C666" s="500"/>
      <c r="D666" s="501"/>
      <c r="E666" s="315" t="s">
        <v>208</v>
      </c>
      <c r="F666" s="324"/>
      <c r="G666" s="510">
        <f t="shared" si="6"/>
        <v>0</v>
      </c>
      <c r="H666" s="574"/>
      <c r="I666" s="544"/>
      <c r="L666" s="547"/>
      <c r="M666" s="547"/>
      <c r="N666" s="547"/>
      <c r="O666" s="547"/>
      <c r="P666" s="547"/>
    </row>
    <row r="667" spans="1:16" ht="24" customHeight="1" hidden="1">
      <c r="A667" s="320">
        <v>2931</v>
      </c>
      <c r="B667" s="350" t="s">
        <v>699</v>
      </c>
      <c r="C667" s="504">
        <v>3</v>
      </c>
      <c r="D667" s="505">
        <v>1</v>
      </c>
      <c r="E667" s="315" t="s">
        <v>715</v>
      </c>
      <c r="F667" s="343" t="s">
        <v>716</v>
      </c>
      <c r="G667" s="510">
        <f t="shared" si="6"/>
        <v>0</v>
      </c>
      <c r="H667" s="573"/>
      <c r="I667" s="533"/>
      <c r="L667" s="547"/>
      <c r="M667" s="547"/>
      <c r="N667" s="547"/>
      <c r="O667" s="547"/>
      <c r="P667" s="547"/>
    </row>
    <row r="668" spans="1:16" ht="36" customHeight="1" hidden="1">
      <c r="A668" s="320"/>
      <c r="B668" s="331"/>
      <c r="C668" s="504"/>
      <c r="D668" s="505"/>
      <c r="E668" s="315" t="s">
        <v>166</v>
      </c>
      <c r="F668" s="334"/>
      <c r="G668" s="510">
        <f t="shared" si="6"/>
        <v>0</v>
      </c>
      <c r="H668" s="573"/>
      <c r="I668" s="533"/>
      <c r="L668" s="547"/>
      <c r="M668" s="547"/>
      <c r="N668" s="547"/>
      <c r="O668" s="547"/>
      <c r="P668" s="547"/>
    </row>
    <row r="669" spans="1:16" ht="15" customHeight="1" hidden="1">
      <c r="A669" s="320"/>
      <c r="B669" s="331"/>
      <c r="C669" s="504"/>
      <c r="D669" s="505"/>
      <c r="E669" s="315" t="s">
        <v>167</v>
      </c>
      <c r="F669" s="334"/>
      <c r="G669" s="510">
        <f t="shared" si="6"/>
        <v>0</v>
      </c>
      <c r="H669" s="573"/>
      <c r="I669" s="533"/>
      <c r="L669" s="547"/>
      <c r="M669" s="547"/>
      <c r="N669" s="547"/>
      <c r="O669" s="547"/>
      <c r="P669" s="547"/>
    </row>
    <row r="670" spans="1:16" ht="15" customHeight="1" hidden="1">
      <c r="A670" s="320"/>
      <c r="B670" s="331"/>
      <c r="C670" s="504"/>
      <c r="D670" s="505"/>
      <c r="E670" s="315" t="s">
        <v>167</v>
      </c>
      <c r="F670" s="334"/>
      <c r="G670" s="510">
        <f t="shared" si="6"/>
        <v>0</v>
      </c>
      <c r="H670" s="573"/>
      <c r="I670" s="533"/>
      <c r="L670" s="547"/>
      <c r="M670" s="547"/>
      <c r="N670" s="547"/>
      <c r="O670" s="547"/>
      <c r="P670" s="547"/>
    </row>
    <row r="671" spans="1:16" ht="15" customHeight="1" hidden="1">
      <c r="A671" s="320">
        <v>2932</v>
      </c>
      <c r="B671" s="350" t="s">
        <v>699</v>
      </c>
      <c r="C671" s="504">
        <v>3</v>
      </c>
      <c r="D671" s="505">
        <v>2</v>
      </c>
      <c r="E671" s="315" t="s">
        <v>717</v>
      </c>
      <c r="F671" s="343"/>
      <c r="G671" s="510">
        <f t="shared" si="6"/>
        <v>0</v>
      </c>
      <c r="H671" s="573"/>
      <c r="I671" s="533"/>
      <c r="L671" s="547"/>
      <c r="M671" s="547"/>
      <c r="N671" s="547"/>
      <c r="O671" s="547"/>
      <c r="P671" s="547"/>
    </row>
    <row r="672" spans="1:16" ht="36" customHeight="1" hidden="1">
      <c r="A672" s="320"/>
      <c r="B672" s="331"/>
      <c r="C672" s="504"/>
      <c r="D672" s="505"/>
      <c r="E672" s="315" t="s">
        <v>166</v>
      </c>
      <c r="F672" s="334"/>
      <c r="G672" s="510">
        <f t="shared" si="6"/>
        <v>0</v>
      </c>
      <c r="H672" s="573"/>
      <c r="I672" s="533"/>
      <c r="L672" s="547"/>
      <c r="M672" s="547"/>
      <c r="N672" s="547"/>
      <c r="O672" s="547"/>
      <c r="P672" s="547"/>
    </row>
    <row r="673" spans="1:16" ht="15" customHeight="1" hidden="1">
      <c r="A673" s="320"/>
      <c r="B673" s="331"/>
      <c r="C673" s="504"/>
      <c r="D673" s="505"/>
      <c r="E673" s="315" t="s">
        <v>167</v>
      </c>
      <c r="F673" s="334"/>
      <c r="G673" s="510">
        <f t="shared" si="6"/>
        <v>0</v>
      </c>
      <c r="H673" s="573"/>
      <c r="I673" s="533"/>
      <c r="L673" s="547"/>
      <c r="M673" s="547"/>
      <c r="N673" s="547"/>
      <c r="O673" s="547"/>
      <c r="P673" s="547"/>
    </row>
    <row r="674" spans="1:16" ht="15" customHeight="1" hidden="1">
      <c r="A674" s="320"/>
      <c r="B674" s="331"/>
      <c r="C674" s="504"/>
      <c r="D674" s="505"/>
      <c r="E674" s="315" t="s">
        <v>167</v>
      </c>
      <c r="F674" s="334"/>
      <c r="G674" s="510">
        <f t="shared" si="6"/>
        <v>0</v>
      </c>
      <c r="H674" s="573"/>
      <c r="I674" s="533"/>
      <c r="L674" s="547"/>
      <c r="M674" s="547"/>
      <c r="N674" s="547"/>
      <c r="O674" s="547"/>
      <c r="P674" s="547"/>
    </row>
    <row r="675" spans="1:16" ht="15" customHeight="1" hidden="1">
      <c r="A675" s="320">
        <v>2940</v>
      </c>
      <c r="B675" s="348" t="s">
        <v>699</v>
      </c>
      <c r="C675" s="500">
        <v>4</v>
      </c>
      <c r="D675" s="501">
        <v>0</v>
      </c>
      <c r="E675" s="323" t="s">
        <v>718</v>
      </c>
      <c r="F675" s="324" t="s">
        <v>719</v>
      </c>
      <c r="G675" s="510">
        <f t="shared" si="6"/>
        <v>0</v>
      </c>
      <c r="H675" s="573"/>
      <c r="I675" s="533"/>
      <c r="L675" s="547"/>
      <c r="M675" s="547"/>
      <c r="N675" s="547"/>
      <c r="O675" s="547"/>
      <c r="P675" s="547"/>
    </row>
    <row r="676" spans="1:16" ht="15" customHeight="1" hidden="1">
      <c r="A676" s="320"/>
      <c r="B676" s="306"/>
      <c r="C676" s="500"/>
      <c r="D676" s="501"/>
      <c r="E676" s="315" t="s">
        <v>208</v>
      </c>
      <c r="F676" s="324"/>
      <c r="G676" s="510">
        <f t="shared" si="6"/>
        <v>0</v>
      </c>
      <c r="H676" s="574"/>
      <c r="I676" s="544"/>
      <c r="L676" s="547"/>
      <c r="M676" s="547"/>
      <c r="N676" s="547"/>
      <c r="O676" s="547"/>
      <c r="P676" s="547"/>
    </row>
    <row r="677" spans="1:16" ht="15" customHeight="1" hidden="1">
      <c r="A677" s="320">
        <v>2941</v>
      </c>
      <c r="B677" s="350" t="s">
        <v>699</v>
      </c>
      <c r="C677" s="504">
        <v>4</v>
      </c>
      <c r="D677" s="505">
        <v>1</v>
      </c>
      <c r="E677" s="315" t="s">
        <v>720</v>
      </c>
      <c r="F677" s="343" t="s">
        <v>721</v>
      </c>
      <c r="G677" s="510">
        <f t="shared" si="6"/>
        <v>0</v>
      </c>
      <c r="H677" s="573"/>
      <c r="I677" s="533"/>
      <c r="L677" s="547"/>
      <c r="M677" s="547"/>
      <c r="N677" s="547"/>
      <c r="O677" s="547"/>
      <c r="P677" s="547"/>
    </row>
    <row r="678" spans="1:16" ht="36" customHeight="1" hidden="1">
      <c r="A678" s="320"/>
      <c r="B678" s="331"/>
      <c r="C678" s="504"/>
      <c r="D678" s="505"/>
      <c r="E678" s="315" t="s">
        <v>166</v>
      </c>
      <c r="F678" s="334"/>
      <c r="G678" s="510">
        <f t="shared" si="6"/>
        <v>0</v>
      </c>
      <c r="H678" s="573"/>
      <c r="I678" s="533"/>
      <c r="L678" s="547"/>
      <c r="M678" s="547"/>
      <c r="N678" s="547"/>
      <c r="O678" s="547"/>
      <c r="P678" s="547"/>
    </row>
    <row r="679" spans="1:16" ht="15" customHeight="1" hidden="1">
      <c r="A679" s="320"/>
      <c r="B679" s="331"/>
      <c r="C679" s="504"/>
      <c r="D679" s="505"/>
      <c r="E679" s="315" t="s">
        <v>167</v>
      </c>
      <c r="F679" s="334"/>
      <c r="G679" s="510">
        <f t="shared" si="6"/>
        <v>0</v>
      </c>
      <c r="H679" s="573"/>
      <c r="I679" s="533"/>
      <c r="L679" s="547"/>
      <c r="M679" s="547"/>
      <c r="N679" s="547"/>
      <c r="O679" s="547"/>
      <c r="P679" s="547"/>
    </row>
    <row r="680" spans="1:16" ht="15" customHeight="1" hidden="1">
      <c r="A680" s="320"/>
      <c r="B680" s="331"/>
      <c r="C680" s="504"/>
      <c r="D680" s="505"/>
      <c r="E680" s="315" t="s">
        <v>167</v>
      </c>
      <c r="F680" s="334"/>
      <c r="G680" s="510">
        <f t="shared" si="6"/>
        <v>0</v>
      </c>
      <c r="H680" s="573"/>
      <c r="I680" s="533"/>
      <c r="L680" s="547"/>
      <c r="M680" s="547"/>
      <c r="N680" s="547"/>
      <c r="O680" s="547"/>
      <c r="P680" s="547"/>
    </row>
    <row r="681" spans="1:16" ht="15" customHeight="1" hidden="1">
      <c r="A681" s="320">
        <v>2942</v>
      </c>
      <c r="B681" s="350" t="s">
        <v>699</v>
      </c>
      <c r="C681" s="504">
        <v>4</v>
      </c>
      <c r="D681" s="505">
        <v>2</v>
      </c>
      <c r="E681" s="315" t="s">
        <v>722</v>
      </c>
      <c r="F681" s="343" t="s">
        <v>723</v>
      </c>
      <c r="G681" s="510">
        <f t="shared" si="6"/>
        <v>0</v>
      </c>
      <c r="H681" s="573"/>
      <c r="I681" s="533"/>
      <c r="L681" s="547"/>
      <c r="M681" s="547"/>
      <c r="N681" s="547"/>
      <c r="O681" s="547"/>
      <c r="P681" s="547"/>
    </row>
    <row r="682" spans="1:16" ht="36" customHeight="1" hidden="1">
      <c r="A682" s="320"/>
      <c r="B682" s="331"/>
      <c r="C682" s="504"/>
      <c r="D682" s="505"/>
      <c r="E682" s="315" t="s">
        <v>166</v>
      </c>
      <c r="F682" s="334"/>
      <c r="G682" s="510">
        <f t="shared" si="6"/>
        <v>0</v>
      </c>
      <c r="H682" s="573"/>
      <c r="I682" s="533"/>
      <c r="L682" s="547"/>
      <c r="M682" s="547"/>
      <c r="N682" s="547"/>
      <c r="O682" s="547"/>
      <c r="P682" s="547"/>
    </row>
    <row r="683" spans="1:16" ht="15" customHeight="1" hidden="1">
      <c r="A683" s="320"/>
      <c r="B683" s="331"/>
      <c r="C683" s="504"/>
      <c r="D683" s="505"/>
      <c r="E683" s="315" t="s">
        <v>167</v>
      </c>
      <c r="F683" s="334"/>
      <c r="G683" s="510">
        <f t="shared" si="6"/>
        <v>0</v>
      </c>
      <c r="H683" s="573"/>
      <c r="I683" s="533"/>
      <c r="L683" s="547"/>
      <c r="M683" s="547"/>
      <c r="N683" s="547"/>
      <c r="O683" s="547"/>
      <c r="P683" s="547"/>
    </row>
    <row r="684" spans="1:16" ht="15" customHeight="1" hidden="1">
      <c r="A684" s="320"/>
      <c r="B684" s="331"/>
      <c r="C684" s="504"/>
      <c r="D684" s="505"/>
      <c r="E684" s="315" t="s">
        <v>167</v>
      </c>
      <c r="F684" s="334"/>
      <c r="G684" s="510">
        <f t="shared" si="6"/>
        <v>0</v>
      </c>
      <c r="H684" s="573"/>
      <c r="I684" s="533"/>
      <c r="L684" s="547"/>
      <c r="M684" s="547"/>
      <c r="N684" s="547"/>
      <c r="O684" s="547"/>
      <c r="P684" s="547"/>
    </row>
    <row r="685" spans="1:16" ht="15.75">
      <c r="A685" s="320">
        <v>2950</v>
      </c>
      <c r="B685" s="348" t="s">
        <v>699</v>
      </c>
      <c r="C685" s="500">
        <v>5</v>
      </c>
      <c r="D685" s="501">
        <v>0</v>
      </c>
      <c r="E685" s="323" t="s">
        <v>724</v>
      </c>
      <c r="F685" s="324" t="s">
        <v>725</v>
      </c>
      <c r="G685" s="510">
        <f t="shared" si="6"/>
        <v>57086</v>
      </c>
      <c r="H685" s="510">
        <f>H687+H694</f>
        <v>57086</v>
      </c>
      <c r="I685" s="506">
        <f>I687</f>
        <v>500</v>
      </c>
      <c r="L685" s="547"/>
      <c r="M685" s="547"/>
      <c r="N685" s="547"/>
      <c r="O685" s="547"/>
      <c r="P685" s="547"/>
    </row>
    <row r="686" spans="1:16" ht="15.75">
      <c r="A686" s="320"/>
      <c r="B686" s="306"/>
      <c r="C686" s="500"/>
      <c r="D686" s="501"/>
      <c r="E686" s="315" t="s">
        <v>208</v>
      </c>
      <c r="F686" s="324"/>
      <c r="G686" s="510"/>
      <c r="H686" s="574"/>
      <c r="I686" s="544"/>
      <c r="L686" s="547"/>
      <c r="M686" s="547"/>
      <c r="N686" s="547"/>
      <c r="O686" s="547"/>
      <c r="P686" s="547"/>
    </row>
    <row r="687" spans="1:16" ht="15.75">
      <c r="A687" s="320">
        <v>2951</v>
      </c>
      <c r="B687" s="350" t="s">
        <v>699</v>
      </c>
      <c r="C687" s="504">
        <v>5</v>
      </c>
      <c r="D687" s="505">
        <v>1</v>
      </c>
      <c r="E687" s="315" t="s">
        <v>726</v>
      </c>
      <c r="F687" s="324"/>
      <c r="G687" s="510">
        <f>H687+I687</f>
        <v>57586</v>
      </c>
      <c r="H687" s="510">
        <f>H689+H690+H688</f>
        <v>57086</v>
      </c>
      <c r="I687" s="506">
        <f>I691+I693+I692</f>
        <v>500</v>
      </c>
      <c r="L687" s="547"/>
      <c r="M687" s="547"/>
      <c r="N687" s="547"/>
      <c r="O687" s="547"/>
      <c r="P687" s="547"/>
    </row>
    <row r="688" spans="1:16" ht="24" hidden="1">
      <c r="A688" s="320"/>
      <c r="B688" s="350"/>
      <c r="C688" s="504"/>
      <c r="D688" s="505"/>
      <c r="E688" s="93" t="s">
        <v>306</v>
      </c>
      <c r="F688" s="324"/>
      <c r="G688" s="510">
        <f>H688+I688</f>
        <v>0</v>
      </c>
      <c r="H688" s="510"/>
      <c r="I688" s="533"/>
      <c r="L688" s="547"/>
      <c r="M688" s="547"/>
      <c r="N688" s="547"/>
      <c r="O688" s="547"/>
      <c r="P688" s="547"/>
    </row>
    <row r="689" spans="1:16" ht="24">
      <c r="A689" s="320"/>
      <c r="B689" s="332"/>
      <c r="C689" s="504"/>
      <c r="D689" s="505"/>
      <c r="E689" s="93" t="s">
        <v>857</v>
      </c>
      <c r="F689" s="334"/>
      <c r="G689" s="506">
        <f>H689</f>
        <v>57086</v>
      </c>
      <c r="H689" s="506">
        <f>48086+9000</f>
        <v>57086</v>
      </c>
      <c r="I689" s="533"/>
      <c r="L689" s="547"/>
      <c r="M689" s="547"/>
      <c r="N689" s="547"/>
      <c r="O689" s="547"/>
      <c r="P689" s="547"/>
    </row>
    <row r="690" spans="1:9" s="491" customFormat="1" ht="40.5" customHeight="1" hidden="1">
      <c r="A690" s="575"/>
      <c r="B690" s="576"/>
      <c r="C690" s="577"/>
      <c r="D690" s="578"/>
      <c r="E690" s="579" t="s">
        <v>20</v>
      </c>
      <c r="F690" s="580"/>
      <c r="G690" s="581">
        <f>H690</f>
        <v>0</v>
      </c>
      <c r="H690" s="582"/>
      <c r="I690" s="583"/>
    </row>
    <row r="691" spans="1:9" s="491" customFormat="1" ht="27.75" customHeight="1" hidden="1">
      <c r="A691" s="534"/>
      <c r="B691" s="227"/>
      <c r="C691" s="536"/>
      <c r="D691" s="537"/>
      <c r="E691" s="509" t="s">
        <v>69</v>
      </c>
      <c r="F691" s="539"/>
      <c r="G691" s="584">
        <f>H691+I691</f>
        <v>0</v>
      </c>
      <c r="H691" s="543"/>
      <c r="I691" s="378"/>
    </row>
    <row r="692" spans="1:9" ht="15.75">
      <c r="A692" s="320"/>
      <c r="B692" s="332"/>
      <c r="C692" s="504"/>
      <c r="D692" s="505"/>
      <c r="E692" s="93" t="s">
        <v>73</v>
      </c>
      <c r="F692" s="334"/>
      <c r="G692" s="335">
        <f>I692</f>
        <v>500</v>
      </c>
      <c r="H692" s="335"/>
      <c r="I692" s="510">
        <v>500</v>
      </c>
    </row>
    <row r="693" spans="1:9" ht="15.75" hidden="1">
      <c r="A693" s="320"/>
      <c r="B693" s="332"/>
      <c r="C693" s="504"/>
      <c r="D693" s="505"/>
      <c r="E693" s="93" t="s">
        <v>75</v>
      </c>
      <c r="F693" s="334"/>
      <c r="G693" s="335">
        <f>I693</f>
        <v>0</v>
      </c>
      <c r="H693" s="335"/>
      <c r="I693" s="510"/>
    </row>
    <row r="694" spans="1:9" ht="15.75" hidden="1">
      <c r="A694" s="320">
        <v>2951</v>
      </c>
      <c r="B694" s="350" t="s">
        <v>699</v>
      </c>
      <c r="C694" s="504">
        <v>5</v>
      </c>
      <c r="D694" s="505">
        <v>1</v>
      </c>
      <c r="E694" s="315" t="s">
        <v>949</v>
      </c>
      <c r="F694" s="324"/>
      <c r="G694" s="510">
        <f>H694</f>
        <v>0</v>
      </c>
      <c r="H694" s="510">
        <f>H695</f>
        <v>0</v>
      </c>
      <c r="I694" s="533"/>
    </row>
    <row r="695" spans="1:9" ht="24" hidden="1">
      <c r="A695" s="320"/>
      <c r="B695" s="331"/>
      <c r="C695" s="504"/>
      <c r="D695" s="505"/>
      <c r="E695" s="93" t="s">
        <v>857</v>
      </c>
      <c r="F695" s="334"/>
      <c r="G695" s="506">
        <f>H695</f>
        <v>0</v>
      </c>
      <c r="H695" s="506"/>
      <c r="I695" s="533"/>
    </row>
    <row r="696" spans="1:9" ht="15.75" hidden="1">
      <c r="A696" s="320">
        <v>2952</v>
      </c>
      <c r="B696" s="350" t="s">
        <v>699</v>
      </c>
      <c r="C696" s="504">
        <v>5</v>
      </c>
      <c r="D696" s="505">
        <v>2</v>
      </c>
      <c r="E696" s="315" t="s">
        <v>727</v>
      </c>
      <c r="F696" s="343" t="s">
        <v>728</v>
      </c>
      <c r="G696" s="506"/>
      <c r="H696" s="506"/>
      <c r="I696" s="533"/>
    </row>
    <row r="697" spans="1:9" ht="36" hidden="1">
      <c r="A697" s="320"/>
      <c r="B697" s="331"/>
      <c r="C697" s="504"/>
      <c r="D697" s="505"/>
      <c r="E697" s="315" t="s">
        <v>166</v>
      </c>
      <c r="F697" s="334"/>
      <c r="G697" s="533"/>
      <c r="H697" s="533"/>
      <c r="I697" s="533"/>
    </row>
    <row r="698" spans="1:9" ht="15.75" hidden="1">
      <c r="A698" s="320"/>
      <c r="B698" s="331"/>
      <c r="C698" s="504"/>
      <c r="D698" s="505"/>
      <c r="E698" s="315" t="s">
        <v>167</v>
      </c>
      <c r="F698" s="334"/>
      <c r="G698" s="533"/>
      <c r="H698" s="533"/>
      <c r="I698" s="533"/>
    </row>
    <row r="699" spans="1:9" ht="15.75" hidden="1">
      <c r="A699" s="320"/>
      <c r="B699" s="331"/>
      <c r="C699" s="504"/>
      <c r="D699" s="505"/>
      <c r="E699" s="315" t="s">
        <v>167</v>
      </c>
      <c r="F699" s="334"/>
      <c r="G699" s="533"/>
      <c r="H699" s="533"/>
      <c r="I699" s="533"/>
    </row>
    <row r="700" spans="1:9" ht="24" hidden="1">
      <c r="A700" s="320">
        <v>2960</v>
      </c>
      <c r="B700" s="348" t="s">
        <v>699</v>
      </c>
      <c r="C700" s="500">
        <v>6</v>
      </c>
      <c r="D700" s="501">
        <v>0</v>
      </c>
      <c r="E700" s="323" t="s">
        <v>729</v>
      </c>
      <c r="F700" s="324" t="s">
        <v>730</v>
      </c>
      <c r="G700" s="533"/>
      <c r="H700" s="533"/>
      <c r="I700" s="533"/>
    </row>
    <row r="701" spans="1:9" ht="15.75" hidden="1">
      <c r="A701" s="320"/>
      <c r="B701" s="306"/>
      <c r="C701" s="500"/>
      <c r="D701" s="501"/>
      <c r="E701" s="315" t="s">
        <v>208</v>
      </c>
      <c r="F701" s="324"/>
      <c r="G701" s="544"/>
      <c r="H701" s="544"/>
      <c r="I701" s="544"/>
    </row>
    <row r="702" spans="1:9" ht="15.75" hidden="1">
      <c r="A702" s="320">
        <v>2961</v>
      </c>
      <c r="B702" s="350" t="s">
        <v>699</v>
      </c>
      <c r="C702" s="504">
        <v>6</v>
      </c>
      <c r="D702" s="505">
        <v>1</v>
      </c>
      <c r="E702" s="315" t="s">
        <v>729</v>
      </c>
      <c r="F702" s="343" t="s">
        <v>731</v>
      </c>
      <c r="G702" s="533"/>
      <c r="H702" s="533"/>
      <c r="I702" s="533"/>
    </row>
    <row r="703" spans="1:9" ht="36" hidden="1">
      <c r="A703" s="320"/>
      <c r="B703" s="331"/>
      <c r="C703" s="504"/>
      <c r="D703" s="505"/>
      <c r="E703" s="315" t="s">
        <v>166</v>
      </c>
      <c r="F703" s="334"/>
      <c r="G703" s="533"/>
      <c r="H703" s="533"/>
      <c r="I703" s="533"/>
    </row>
    <row r="704" spans="1:9" ht="15.75" hidden="1">
      <c r="A704" s="320"/>
      <c r="B704" s="331"/>
      <c r="C704" s="504"/>
      <c r="D704" s="505"/>
      <c r="E704" s="315" t="s">
        <v>167</v>
      </c>
      <c r="F704" s="334"/>
      <c r="G704" s="533"/>
      <c r="H704" s="533"/>
      <c r="I704" s="533"/>
    </row>
    <row r="705" spans="1:9" ht="15.75" hidden="1">
      <c r="A705" s="320"/>
      <c r="B705" s="331"/>
      <c r="C705" s="504"/>
      <c r="D705" s="505"/>
      <c r="E705" s="315" t="s">
        <v>167</v>
      </c>
      <c r="F705" s="334"/>
      <c r="G705" s="533"/>
      <c r="H705" s="533"/>
      <c r="I705" s="533"/>
    </row>
    <row r="706" spans="1:9" ht="24" hidden="1">
      <c r="A706" s="320">
        <v>2970</v>
      </c>
      <c r="B706" s="348" t="s">
        <v>699</v>
      </c>
      <c r="C706" s="500">
        <v>7</v>
      </c>
      <c r="D706" s="501">
        <v>0</v>
      </c>
      <c r="E706" s="323" t="s">
        <v>732</v>
      </c>
      <c r="F706" s="324" t="s">
        <v>733</v>
      </c>
      <c r="G706" s="533"/>
      <c r="H706" s="533"/>
      <c r="I706" s="533"/>
    </row>
    <row r="707" spans="1:9" ht="15.75" hidden="1">
      <c r="A707" s="320"/>
      <c r="B707" s="306"/>
      <c r="C707" s="500"/>
      <c r="D707" s="501"/>
      <c r="E707" s="315" t="s">
        <v>208</v>
      </c>
      <c r="F707" s="324"/>
      <c r="G707" s="544"/>
      <c r="H707" s="544"/>
      <c r="I707" s="544"/>
    </row>
    <row r="708" spans="1:9" ht="24" hidden="1">
      <c r="A708" s="320">
        <v>2971</v>
      </c>
      <c r="B708" s="350" t="s">
        <v>699</v>
      </c>
      <c r="C708" s="504">
        <v>7</v>
      </c>
      <c r="D708" s="505">
        <v>1</v>
      </c>
      <c r="E708" s="315" t="s">
        <v>732</v>
      </c>
      <c r="F708" s="343" t="s">
        <v>733</v>
      </c>
      <c r="G708" s="533"/>
      <c r="H708" s="533"/>
      <c r="I708" s="533"/>
    </row>
    <row r="709" spans="1:9" ht="36" hidden="1">
      <c r="A709" s="320"/>
      <c r="B709" s="331"/>
      <c r="C709" s="504"/>
      <c r="D709" s="505"/>
      <c r="E709" s="315" t="s">
        <v>166</v>
      </c>
      <c r="F709" s="334"/>
      <c r="G709" s="533"/>
      <c r="H709" s="533"/>
      <c r="I709" s="533"/>
    </row>
    <row r="710" spans="1:9" ht="15.75" hidden="1">
      <c r="A710" s="320"/>
      <c r="B710" s="331"/>
      <c r="C710" s="504"/>
      <c r="D710" s="505"/>
      <c r="E710" s="315" t="s">
        <v>167</v>
      </c>
      <c r="F710" s="334"/>
      <c r="G710" s="533"/>
      <c r="H710" s="533"/>
      <c r="I710" s="533"/>
    </row>
    <row r="711" spans="1:9" ht="15.75" hidden="1">
      <c r="A711" s="320"/>
      <c r="B711" s="331"/>
      <c r="C711" s="504"/>
      <c r="D711" s="505"/>
      <c r="E711" s="315" t="s">
        <v>167</v>
      </c>
      <c r="F711" s="334"/>
      <c r="G711" s="533"/>
      <c r="H711" s="533"/>
      <c r="I711" s="533"/>
    </row>
    <row r="712" spans="1:9" ht="15.75" hidden="1">
      <c r="A712" s="320">
        <v>2980</v>
      </c>
      <c r="B712" s="348" t="s">
        <v>699</v>
      </c>
      <c r="C712" s="500">
        <v>8</v>
      </c>
      <c r="D712" s="501">
        <v>0</v>
      </c>
      <c r="E712" s="323" t="s">
        <v>734</v>
      </c>
      <c r="F712" s="324" t="s">
        <v>735</v>
      </c>
      <c r="G712" s="533"/>
      <c r="H712" s="533"/>
      <c r="I712" s="533"/>
    </row>
    <row r="713" spans="1:9" ht="15.75" hidden="1">
      <c r="A713" s="320"/>
      <c r="B713" s="306"/>
      <c r="C713" s="500"/>
      <c r="D713" s="501"/>
      <c r="E713" s="315" t="s">
        <v>208</v>
      </c>
      <c r="F713" s="324"/>
      <c r="G713" s="544"/>
      <c r="H713" s="544"/>
      <c r="I713" s="544"/>
    </row>
    <row r="714" spans="1:9" ht="15.75" hidden="1">
      <c r="A714" s="320">
        <v>2981</v>
      </c>
      <c r="B714" s="350" t="s">
        <v>699</v>
      </c>
      <c r="C714" s="504">
        <v>8</v>
      </c>
      <c r="D714" s="505">
        <v>1</v>
      </c>
      <c r="E714" s="315" t="s">
        <v>734</v>
      </c>
      <c r="F714" s="343" t="s">
        <v>736</v>
      </c>
      <c r="G714" s="533"/>
      <c r="H714" s="533"/>
      <c r="I714" s="533"/>
    </row>
    <row r="715" spans="1:9" ht="36" hidden="1">
      <c r="A715" s="320"/>
      <c r="B715" s="331"/>
      <c r="C715" s="504"/>
      <c r="D715" s="505"/>
      <c r="E715" s="315" t="s">
        <v>166</v>
      </c>
      <c r="F715" s="334"/>
      <c r="G715" s="533"/>
      <c r="H715" s="533"/>
      <c r="I715" s="533"/>
    </row>
    <row r="716" spans="1:9" ht="15.75" hidden="1">
      <c r="A716" s="320"/>
      <c r="B716" s="331"/>
      <c r="C716" s="504"/>
      <c r="D716" s="505"/>
      <c r="E716" s="315" t="s">
        <v>167</v>
      </c>
      <c r="F716" s="334"/>
      <c r="G716" s="533"/>
      <c r="H716" s="533"/>
      <c r="I716" s="533"/>
    </row>
    <row r="717" spans="1:9" ht="15.75" hidden="1">
      <c r="A717" s="320"/>
      <c r="B717" s="331"/>
      <c r="C717" s="504"/>
      <c r="D717" s="505"/>
      <c r="E717" s="315" t="s">
        <v>167</v>
      </c>
      <c r="F717" s="334"/>
      <c r="G717" s="533"/>
      <c r="H717" s="533"/>
      <c r="I717" s="533"/>
    </row>
    <row r="718" spans="1:9" ht="33">
      <c r="A718" s="345">
        <v>3000</v>
      </c>
      <c r="B718" s="321" t="s">
        <v>737</v>
      </c>
      <c r="C718" s="500">
        <v>0</v>
      </c>
      <c r="D718" s="501">
        <v>0</v>
      </c>
      <c r="E718" s="349" t="s">
        <v>926</v>
      </c>
      <c r="F718" s="346" t="s">
        <v>738</v>
      </c>
      <c r="G718" s="335">
        <f>G756</f>
        <v>2900</v>
      </c>
      <c r="H718" s="335">
        <f>H756</f>
        <v>2900</v>
      </c>
      <c r="I718" s="378"/>
    </row>
    <row r="719" spans="1:9" ht="15.75" hidden="1">
      <c r="A719" s="314"/>
      <c r="B719" s="306"/>
      <c r="C719" s="495"/>
      <c r="D719" s="496"/>
      <c r="E719" s="315" t="s">
        <v>182</v>
      </c>
      <c r="F719" s="316"/>
      <c r="G719" s="566"/>
      <c r="H719" s="566"/>
      <c r="I719" s="566"/>
    </row>
    <row r="720" spans="1:9" ht="15.75" customHeight="1" hidden="1">
      <c r="A720" s="320">
        <v>3010</v>
      </c>
      <c r="B720" s="348" t="s">
        <v>737</v>
      </c>
      <c r="C720" s="500">
        <v>1</v>
      </c>
      <c r="D720" s="501">
        <v>0</v>
      </c>
      <c r="E720" s="323" t="s">
        <v>739</v>
      </c>
      <c r="F720" s="324" t="s">
        <v>740</v>
      </c>
      <c r="G720" s="533"/>
      <c r="H720" s="533"/>
      <c r="I720" s="533"/>
    </row>
    <row r="721" spans="1:9" ht="15.75" customHeight="1" hidden="1">
      <c r="A721" s="320"/>
      <c r="B721" s="306"/>
      <c r="C721" s="500"/>
      <c r="D721" s="501"/>
      <c r="E721" s="315" t="s">
        <v>208</v>
      </c>
      <c r="F721" s="324"/>
      <c r="G721" s="544"/>
      <c r="H721" s="544"/>
      <c r="I721" s="544"/>
    </row>
    <row r="722" spans="1:9" ht="15.75" customHeight="1" hidden="1">
      <c r="A722" s="320">
        <v>3011</v>
      </c>
      <c r="B722" s="350" t="s">
        <v>737</v>
      </c>
      <c r="C722" s="504">
        <v>1</v>
      </c>
      <c r="D722" s="505">
        <v>1</v>
      </c>
      <c r="E722" s="315" t="s">
        <v>741</v>
      </c>
      <c r="F722" s="343" t="s">
        <v>742</v>
      </c>
      <c r="G722" s="533"/>
      <c r="H722" s="533"/>
      <c r="I722" s="533"/>
    </row>
    <row r="723" spans="1:9" ht="15.75" customHeight="1" hidden="1">
      <c r="A723" s="320"/>
      <c r="B723" s="331"/>
      <c r="C723" s="504"/>
      <c r="D723" s="505"/>
      <c r="E723" s="315" t="s">
        <v>166</v>
      </c>
      <c r="F723" s="334"/>
      <c r="G723" s="533"/>
      <c r="H723" s="533"/>
      <c r="I723" s="533"/>
    </row>
    <row r="724" spans="1:9" ht="15.75" customHeight="1" hidden="1">
      <c r="A724" s="320"/>
      <c r="B724" s="331"/>
      <c r="C724" s="504"/>
      <c r="D724" s="505"/>
      <c r="E724" s="315" t="s">
        <v>167</v>
      </c>
      <c r="F724" s="334"/>
      <c r="G724" s="533"/>
      <c r="H724" s="533"/>
      <c r="I724" s="533"/>
    </row>
    <row r="725" spans="1:9" ht="15.75" customHeight="1" hidden="1">
      <c r="A725" s="320"/>
      <c r="B725" s="331"/>
      <c r="C725" s="504"/>
      <c r="D725" s="505"/>
      <c r="E725" s="315" t="s">
        <v>167</v>
      </c>
      <c r="F725" s="334"/>
      <c r="G725" s="533"/>
      <c r="H725" s="533"/>
      <c r="I725" s="533"/>
    </row>
    <row r="726" spans="1:9" ht="15.75" customHeight="1" hidden="1">
      <c r="A726" s="320">
        <v>3012</v>
      </c>
      <c r="B726" s="350" t="s">
        <v>737</v>
      </c>
      <c r="C726" s="504">
        <v>1</v>
      </c>
      <c r="D726" s="505">
        <v>2</v>
      </c>
      <c r="E726" s="315" t="s">
        <v>743</v>
      </c>
      <c r="F726" s="343" t="s">
        <v>744</v>
      </c>
      <c r="G726" s="533"/>
      <c r="H726" s="533"/>
      <c r="I726" s="533"/>
    </row>
    <row r="727" spans="1:9" ht="15.75" customHeight="1" hidden="1">
      <c r="A727" s="320"/>
      <c r="B727" s="331"/>
      <c r="C727" s="504"/>
      <c r="D727" s="505"/>
      <c r="E727" s="315" t="s">
        <v>166</v>
      </c>
      <c r="F727" s="334"/>
      <c r="G727" s="533"/>
      <c r="H727" s="533"/>
      <c r="I727" s="533"/>
    </row>
    <row r="728" spans="1:9" ht="15.75" customHeight="1" hidden="1">
      <c r="A728" s="320"/>
      <c r="B728" s="331"/>
      <c r="C728" s="504"/>
      <c r="D728" s="505"/>
      <c r="E728" s="315" t="s">
        <v>167</v>
      </c>
      <c r="F728" s="334"/>
      <c r="G728" s="533"/>
      <c r="H728" s="533"/>
      <c r="I728" s="533"/>
    </row>
    <row r="729" spans="1:9" ht="15.75" customHeight="1" hidden="1">
      <c r="A729" s="320"/>
      <c r="B729" s="331"/>
      <c r="C729" s="504"/>
      <c r="D729" s="505"/>
      <c r="E729" s="315" t="s">
        <v>167</v>
      </c>
      <c r="F729" s="334"/>
      <c r="G729" s="533"/>
      <c r="H729" s="533"/>
      <c r="I729" s="533"/>
    </row>
    <row r="730" spans="1:9" ht="15.75" customHeight="1" hidden="1">
      <c r="A730" s="320">
        <v>3020</v>
      </c>
      <c r="B730" s="348" t="s">
        <v>737</v>
      </c>
      <c r="C730" s="500">
        <v>2</v>
      </c>
      <c r="D730" s="501">
        <v>0</v>
      </c>
      <c r="E730" s="323" t="s">
        <v>745</v>
      </c>
      <c r="F730" s="324" t="s">
        <v>746</v>
      </c>
      <c r="G730" s="533"/>
      <c r="H730" s="533"/>
      <c r="I730" s="533"/>
    </row>
    <row r="731" spans="1:9" ht="15.75" customHeight="1" hidden="1">
      <c r="A731" s="320"/>
      <c r="B731" s="306"/>
      <c r="C731" s="500"/>
      <c r="D731" s="501"/>
      <c r="E731" s="315" t="s">
        <v>208</v>
      </c>
      <c r="F731" s="324"/>
      <c r="G731" s="544"/>
      <c r="H731" s="544"/>
      <c r="I731" s="544"/>
    </row>
    <row r="732" spans="1:9" ht="15.75" customHeight="1" hidden="1">
      <c r="A732" s="320">
        <v>3021</v>
      </c>
      <c r="B732" s="350" t="s">
        <v>737</v>
      </c>
      <c r="C732" s="504">
        <v>2</v>
      </c>
      <c r="D732" s="505">
        <v>1</v>
      </c>
      <c r="E732" s="315" t="s">
        <v>745</v>
      </c>
      <c r="F732" s="343" t="s">
        <v>747</v>
      </c>
      <c r="G732" s="533"/>
      <c r="H732" s="533"/>
      <c r="I732" s="533"/>
    </row>
    <row r="733" spans="1:9" ht="15.75" customHeight="1" hidden="1">
      <c r="A733" s="320"/>
      <c r="B733" s="331"/>
      <c r="C733" s="504"/>
      <c r="D733" s="505"/>
      <c r="E733" s="315" t="s">
        <v>167</v>
      </c>
      <c r="F733" s="334"/>
      <c r="G733" s="533"/>
      <c r="H733" s="533"/>
      <c r="I733" s="533"/>
    </row>
    <row r="734" spans="1:9" ht="15.75" customHeight="1" hidden="1">
      <c r="A734" s="320"/>
      <c r="B734" s="331"/>
      <c r="C734" s="504"/>
      <c r="D734" s="505"/>
      <c r="E734" s="315" t="s">
        <v>167</v>
      </c>
      <c r="F734" s="334"/>
      <c r="G734" s="533"/>
      <c r="H734" s="533"/>
      <c r="I734" s="533"/>
    </row>
    <row r="735" spans="1:9" ht="15.75" customHeight="1" hidden="1">
      <c r="A735" s="320">
        <v>3030</v>
      </c>
      <c r="B735" s="348" t="s">
        <v>737</v>
      </c>
      <c r="C735" s="500">
        <v>3</v>
      </c>
      <c r="D735" s="501">
        <v>0</v>
      </c>
      <c r="E735" s="323" t="s">
        <v>748</v>
      </c>
      <c r="F735" s="324" t="s">
        <v>749</v>
      </c>
      <c r="G735" s="533"/>
      <c r="H735" s="533"/>
      <c r="I735" s="533"/>
    </row>
    <row r="736" spans="1:9" ht="15.75" customHeight="1" hidden="1">
      <c r="A736" s="320"/>
      <c r="B736" s="306"/>
      <c r="C736" s="500"/>
      <c r="D736" s="501"/>
      <c r="E736" s="315" t="s">
        <v>208</v>
      </c>
      <c r="F736" s="324"/>
      <c r="G736" s="544"/>
      <c r="H736" s="544"/>
      <c r="I736" s="544"/>
    </row>
    <row r="737" spans="1:9" ht="15.75" customHeight="1" hidden="1">
      <c r="A737" s="320">
        <v>3031</v>
      </c>
      <c r="B737" s="350" t="s">
        <v>737</v>
      </c>
      <c r="C737" s="504">
        <v>3</v>
      </c>
      <c r="D737" s="505">
        <v>1</v>
      </c>
      <c r="E737" s="315" t="s">
        <v>748</v>
      </c>
      <c r="F737" s="324"/>
      <c r="G737" s="544"/>
      <c r="H737" s="544"/>
      <c r="I737" s="544"/>
    </row>
    <row r="738" spans="1:9" ht="15.75" customHeight="1" hidden="1">
      <c r="A738" s="320">
        <v>3040</v>
      </c>
      <c r="B738" s="348" t="s">
        <v>737</v>
      </c>
      <c r="C738" s="500">
        <v>4</v>
      </c>
      <c r="D738" s="501">
        <v>0</v>
      </c>
      <c r="E738" s="323" t="s">
        <v>750</v>
      </c>
      <c r="F738" s="324" t="s">
        <v>752</v>
      </c>
      <c r="G738" s="533"/>
      <c r="H738" s="533"/>
      <c r="I738" s="533"/>
    </row>
    <row r="739" spans="1:9" ht="15.75" customHeight="1" hidden="1">
      <c r="A739" s="320"/>
      <c r="B739" s="306"/>
      <c r="C739" s="500"/>
      <c r="D739" s="501"/>
      <c r="E739" s="315" t="s">
        <v>208</v>
      </c>
      <c r="F739" s="324"/>
      <c r="G739" s="544"/>
      <c r="H739" s="544"/>
      <c r="I739" s="544"/>
    </row>
    <row r="740" spans="1:9" ht="15.75" customHeight="1" hidden="1">
      <c r="A740" s="320">
        <v>3041</v>
      </c>
      <c r="B740" s="350" t="s">
        <v>737</v>
      </c>
      <c r="C740" s="504">
        <v>4</v>
      </c>
      <c r="D740" s="505">
        <v>1</v>
      </c>
      <c r="E740" s="315" t="s">
        <v>750</v>
      </c>
      <c r="F740" s="343" t="s">
        <v>753</v>
      </c>
      <c r="G740" s="533"/>
      <c r="H740" s="533"/>
      <c r="I740" s="533"/>
    </row>
    <row r="741" spans="1:9" ht="15.75" customHeight="1" hidden="1">
      <c r="A741" s="320"/>
      <c r="B741" s="331"/>
      <c r="C741" s="504"/>
      <c r="D741" s="505"/>
      <c r="E741" s="315" t="s">
        <v>166</v>
      </c>
      <c r="F741" s="334"/>
      <c r="G741" s="533"/>
      <c r="H741" s="533"/>
      <c r="I741" s="533"/>
    </row>
    <row r="742" spans="1:9" ht="15.75" customHeight="1" hidden="1">
      <c r="A742" s="320"/>
      <c r="B742" s="331"/>
      <c r="C742" s="504"/>
      <c r="D742" s="505"/>
      <c r="E742" s="315" t="s">
        <v>167</v>
      </c>
      <c r="F742" s="334"/>
      <c r="G742" s="533"/>
      <c r="H742" s="533"/>
      <c r="I742" s="533"/>
    </row>
    <row r="743" spans="1:9" ht="15.75" customHeight="1" hidden="1">
      <c r="A743" s="320"/>
      <c r="B743" s="331"/>
      <c r="C743" s="504"/>
      <c r="D743" s="505"/>
      <c r="E743" s="315" t="s">
        <v>167</v>
      </c>
      <c r="F743" s="334"/>
      <c r="G743" s="533"/>
      <c r="H743" s="533"/>
      <c r="I743" s="533"/>
    </row>
    <row r="744" spans="1:9" ht="15.75" customHeight="1" hidden="1">
      <c r="A744" s="320">
        <v>3050</v>
      </c>
      <c r="B744" s="348" t="s">
        <v>737</v>
      </c>
      <c r="C744" s="500">
        <v>5</v>
      </c>
      <c r="D744" s="501">
        <v>0</v>
      </c>
      <c r="E744" s="323" t="s">
        <v>754</v>
      </c>
      <c r="F744" s="324" t="s">
        <v>755</v>
      </c>
      <c r="G744" s="533"/>
      <c r="H744" s="533"/>
      <c r="I744" s="533"/>
    </row>
    <row r="745" spans="1:9" ht="15.75" customHeight="1" hidden="1">
      <c r="A745" s="320"/>
      <c r="B745" s="306"/>
      <c r="C745" s="500"/>
      <c r="D745" s="501"/>
      <c r="E745" s="315" t="s">
        <v>208</v>
      </c>
      <c r="F745" s="324"/>
      <c r="G745" s="544"/>
      <c r="H745" s="544"/>
      <c r="I745" s="544"/>
    </row>
    <row r="746" spans="1:9" ht="15.75" customHeight="1" hidden="1">
      <c r="A746" s="320">
        <v>3051</v>
      </c>
      <c r="B746" s="350" t="s">
        <v>737</v>
      </c>
      <c r="C746" s="504">
        <v>5</v>
      </c>
      <c r="D746" s="505">
        <v>1</v>
      </c>
      <c r="E746" s="315" t="s">
        <v>754</v>
      </c>
      <c r="F746" s="343" t="s">
        <v>755</v>
      </c>
      <c r="G746" s="533"/>
      <c r="H746" s="533"/>
      <c r="I746" s="533"/>
    </row>
    <row r="747" spans="1:9" ht="15.75" customHeight="1" hidden="1">
      <c r="A747" s="320"/>
      <c r="B747" s="331"/>
      <c r="C747" s="504"/>
      <c r="D747" s="505"/>
      <c r="E747" s="315" t="s">
        <v>166</v>
      </c>
      <c r="F747" s="334"/>
      <c r="G747" s="533"/>
      <c r="H747" s="533"/>
      <c r="I747" s="533"/>
    </row>
    <row r="748" spans="1:9" ht="15.75" customHeight="1" hidden="1">
      <c r="A748" s="320"/>
      <c r="B748" s="331"/>
      <c r="C748" s="504"/>
      <c r="D748" s="505"/>
      <c r="E748" s="315" t="s">
        <v>167</v>
      </c>
      <c r="F748" s="334"/>
      <c r="G748" s="533"/>
      <c r="H748" s="533"/>
      <c r="I748" s="533"/>
    </row>
    <row r="749" spans="1:9" ht="15.75" customHeight="1" hidden="1">
      <c r="A749" s="320"/>
      <c r="B749" s="331"/>
      <c r="C749" s="504"/>
      <c r="D749" s="505"/>
      <c r="E749" s="315" t="s">
        <v>167</v>
      </c>
      <c r="F749" s="334"/>
      <c r="G749" s="533"/>
      <c r="H749" s="533"/>
      <c r="I749" s="533"/>
    </row>
    <row r="750" spans="1:9" ht="15.75" customHeight="1" hidden="1">
      <c r="A750" s="320">
        <v>3060</v>
      </c>
      <c r="B750" s="348" t="s">
        <v>737</v>
      </c>
      <c r="C750" s="500">
        <v>6</v>
      </c>
      <c r="D750" s="501">
        <v>0</v>
      </c>
      <c r="E750" s="323" t="s">
        <v>756</v>
      </c>
      <c r="F750" s="324" t="s">
        <v>757</v>
      </c>
      <c r="G750" s="533"/>
      <c r="H750" s="533"/>
      <c r="I750" s="533"/>
    </row>
    <row r="751" spans="1:9" ht="15.75" customHeight="1" hidden="1">
      <c r="A751" s="320"/>
      <c r="B751" s="306"/>
      <c r="C751" s="500"/>
      <c r="D751" s="501"/>
      <c r="E751" s="315" t="s">
        <v>208</v>
      </c>
      <c r="F751" s="324"/>
      <c r="G751" s="544"/>
      <c r="H751" s="544"/>
      <c r="I751" s="544"/>
    </row>
    <row r="752" spans="1:9" ht="15.75" customHeight="1" hidden="1">
      <c r="A752" s="320">
        <v>3061</v>
      </c>
      <c r="B752" s="350" t="s">
        <v>737</v>
      </c>
      <c r="C752" s="504">
        <v>6</v>
      </c>
      <c r="D752" s="505">
        <v>1</v>
      </c>
      <c r="E752" s="315" t="s">
        <v>756</v>
      </c>
      <c r="F752" s="343" t="s">
        <v>757</v>
      </c>
      <c r="G752" s="533"/>
      <c r="H752" s="533"/>
      <c r="I752" s="533"/>
    </row>
    <row r="753" spans="1:9" ht="15.75" customHeight="1" hidden="1">
      <c r="A753" s="320"/>
      <c r="B753" s="331"/>
      <c r="C753" s="504"/>
      <c r="D753" s="505"/>
      <c r="E753" s="315" t="s">
        <v>166</v>
      </c>
      <c r="F753" s="334"/>
      <c r="G753" s="533"/>
      <c r="H753" s="533"/>
      <c r="I753" s="533"/>
    </row>
    <row r="754" spans="1:9" ht="15.75" customHeight="1" hidden="1">
      <c r="A754" s="320"/>
      <c r="B754" s="331"/>
      <c r="C754" s="504"/>
      <c r="D754" s="505"/>
      <c r="E754" s="315" t="s">
        <v>167</v>
      </c>
      <c r="F754" s="334"/>
      <c r="G754" s="533"/>
      <c r="H754" s="533"/>
      <c r="I754" s="533"/>
    </row>
    <row r="755" spans="1:9" ht="15.75" hidden="1">
      <c r="A755" s="320"/>
      <c r="B755" s="331"/>
      <c r="C755" s="504"/>
      <c r="D755" s="505"/>
      <c r="E755" s="315" t="s">
        <v>167</v>
      </c>
      <c r="F755" s="334"/>
      <c r="G755" s="533"/>
      <c r="H755" s="533"/>
      <c r="I755" s="533"/>
    </row>
    <row r="756" spans="1:9" ht="29.25" thickBot="1">
      <c r="A756" s="383">
        <v>3070</v>
      </c>
      <c r="B756" s="585" t="s">
        <v>737</v>
      </c>
      <c r="C756" s="586">
        <v>7</v>
      </c>
      <c r="D756" s="587">
        <v>0</v>
      </c>
      <c r="E756" s="588" t="s">
        <v>758</v>
      </c>
      <c r="F756" s="589" t="s">
        <v>759</v>
      </c>
      <c r="G756" s="515">
        <f>H756</f>
        <v>2900</v>
      </c>
      <c r="H756" s="515">
        <f>H758+H761</f>
        <v>2900</v>
      </c>
      <c r="I756" s="559"/>
    </row>
    <row r="757" spans="1:9" ht="16.5" thickBot="1">
      <c r="A757" s="560"/>
      <c r="B757" s="590"/>
      <c r="C757" s="591"/>
      <c r="D757" s="592"/>
      <c r="E757" s="364" t="s">
        <v>208</v>
      </c>
      <c r="F757" s="593"/>
      <c r="G757" s="594"/>
      <c r="H757" s="595"/>
      <c r="I757" s="594"/>
    </row>
    <row r="758" spans="1:9" ht="24">
      <c r="A758" s="314">
        <v>3071</v>
      </c>
      <c r="B758" s="331" t="s">
        <v>737</v>
      </c>
      <c r="C758" s="529">
        <v>7</v>
      </c>
      <c r="D758" s="530">
        <v>1</v>
      </c>
      <c r="E758" s="344" t="s">
        <v>758</v>
      </c>
      <c r="F758" s="596" t="s">
        <v>760</v>
      </c>
      <c r="G758" s="532">
        <f>G759+G760</f>
        <v>2900</v>
      </c>
      <c r="H758" s="532">
        <f>H759+H760</f>
        <v>2900</v>
      </c>
      <c r="I758" s="566"/>
    </row>
    <row r="759" spans="1:9" ht="15.75">
      <c r="A759" s="597"/>
      <c r="B759" s="332"/>
      <c r="C759" s="504"/>
      <c r="D759" s="505"/>
      <c r="E759" s="93" t="s">
        <v>32</v>
      </c>
      <c r="F759" s="334"/>
      <c r="G759" s="506">
        <f>H759</f>
        <v>300</v>
      </c>
      <c r="H759" s="506">
        <v>300</v>
      </c>
      <c r="I759" s="533"/>
    </row>
    <row r="760" spans="1:9" ht="15.75">
      <c r="A760" s="320"/>
      <c r="B760" s="331"/>
      <c r="C760" s="504"/>
      <c r="D760" s="505"/>
      <c r="E760" s="93" t="s">
        <v>38</v>
      </c>
      <c r="F760" s="334"/>
      <c r="G760" s="506">
        <f>H760</f>
        <v>2600</v>
      </c>
      <c r="H760" s="506">
        <v>2600</v>
      </c>
      <c r="I760" s="533"/>
    </row>
    <row r="761" spans="1:9" ht="24" hidden="1">
      <c r="A761" s="320">
        <v>3071</v>
      </c>
      <c r="B761" s="350" t="s">
        <v>737</v>
      </c>
      <c r="C761" s="504">
        <v>7</v>
      </c>
      <c r="D761" s="505">
        <v>1</v>
      </c>
      <c r="E761" s="315" t="s">
        <v>950</v>
      </c>
      <c r="F761" s="343" t="s">
        <v>760</v>
      </c>
      <c r="G761" s="506">
        <f>G762+G763</f>
        <v>0</v>
      </c>
      <c r="H761" s="506">
        <f>H762+H763</f>
        <v>0</v>
      </c>
      <c r="I761" s="533"/>
    </row>
    <row r="762" spans="1:9" ht="15.75" hidden="1">
      <c r="A762" s="320"/>
      <c r="B762" s="331"/>
      <c r="C762" s="504"/>
      <c r="D762" s="505"/>
      <c r="E762" s="93" t="s">
        <v>32</v>
      </c>
      <c r="F762" s="334"/>
      <c r="G762" s="506">
        <f>H762</f>
        <v>0</v>
      </c>
      <c r="H762" s="506"/>
      <c r="I762" s="533"/>
    </row>
    <row r="763" spans="1:9" ht="15.75" hidden="1">
      <c r="A763" s="320"/>
      <c r="B763" s="331"/>
      <c r="C763" s="504"/>
      <c r="D763" s="505"/>
      <c r="E763" s="93" t="s">
        <v>38</v>
      </c>
      <c r="F763" s="334"/>
      <c r="G763" s="506">
        <f>H763</f>
        <v>0</v>
      </c>
      <c r="H763" s="506"/>
      <c r="I763" s="533"/>
    </row>
    <row r="764" spans="1:9" ht="24" hidden="1">
      <c r="A764" s="320">
        <v>3080</v>
      </c>
      <c r="B764" s="348" t="s">
        <v>737</v>
      </c>
      <c r="C764" s="500">
        <v>8</v>
      </c>
      <c r="D764" s="501">
        <v>0</v>
      </c>
      <c r="E764" s="323" t="s">
        <v>761</v>
      </c>
      <c r="F764" s="324" t="s">
        <v>762</v>
      </c>
      <c r="G764" s="533"/>
      <c r="H764" s="533"/>
      <c r="I764" s="533"/>
    </row>
    <row r="765" spans="1:9" ht="15.75" hidden="1">
      <c r="A765" s="320"/>
      <c r="B765" s="306"/>
      <c r="C765" s="500"/>
      <c r="D765" s="501"/>
      <c r="E765" s="315" t="s">
        <v>208</v>
      </c>
      <c r="F765" s="324"/>
      <c r="G765" s="544"/>
      <c r="H765" s="544"/>
      <c r="I765" s="544"/>
    </row>
    <row r="766" spans="1:9" ht="24" hidden="1">
      <c r="A766" s="320">
        <v>3081</v>
      </c>
      <c r="B766" s="350" t="s">
        <v>737</v>
      </c>
      <c r="C766" s="504">
        <v>8</v>
      </c>
      <c r="D766" s="505">
        <v>1</v>
      </c>
      <c r="E766" s="315" t="s">
        <v>761</v>
      </c>
      <c r="F766" s="343" t="s">
        <v>763</v>
      </c>
      <c r="G766" s="533"/>
      <c r="H766" s="533"/>
      <c r="I766" s="533"/>
    </row>
    <row r="767" spans="1:9" ht="15.75" hidden="1">
      <c r="A767" s="320"/>
      <c r="B767" s="306"/>
      <c r="C767" s="500"/>
      <c r="D767" s="501"/>
      <c r="E767" s="315" t="s">
        <v>208</v>
      </c>
      <c r="F767" s="324"/>
      <c r="G767" s="544"/>
      <c r="H767" s="544"/>
      <c r="I767" s="544"/>
    </row>
    <row r="768" spans="1:9" ht="28.5" hidden="1">
      <c r="A768" s="320">
        <v>3090</v>
      </c>
      <c r="B768" s="348" t="s">
        <v>737</v>
      </c>
      <c r="C768" s="598">
        <v>9</v>
      </c>
      <c r="D768" s="501">
        <v>0</v>
      </c>
      <c r="E768" s="323" t="s">
        <v>764</v>
      </c>
      <c r="F768" s="324" t="s">
        <v>765</v>
      </c>
      <c r="G768" s="533"/>
      <c r="H768" s="533"/>
      <c r="I768" s="533"/>
    </row>
    <row r="769" spans="1:9" ht="15.75" hidden="1">
      <c r="A769" s="320"/>
      <c r="B769" s="306"/>
      <c r="C769" s="500"/>
      <c r="D769" s="501"/>
      <c r="E769" s="315" t="s">
        <v>208</v>
      </c>
      <c r="F769" s="324"/>
      <c r="G769" s="544"/>
      <c r="H769" s="544"/>
      <c r="I769" s="544"/>
    </row>
    <row r="770" spans="1:9" ht="24" hidden="1">
      <c r="A770" s="383">
        <v>3091</v>
      </c>
      <c r="B770" s="350" t="s">
        <v>737</v>
      </c>
      <c r="C770" s="599">
        <v>9</v>
      </c>
      <c r="D770" s="512">
        <v>1</v>
      </c>
      <c r="E770" s="361" t="s">
        <v>764</v>
      </c>
      <c r="F770" s="386" t="s">
        <v>766</v>
      </c>
      <c r="G770" s="559"/>
      <c r="H770" s="559"/>
      <c r="I770" s="559"/>
    </row>
    <row r="771" spans="1:9" ht="36" hidden="1">
      <c r="A771" s="320"/>
      <c r="B771" s="331"/>
      <c r="C771" s="504"/>
      <c r="D771" s="505"/>
      <c r="E771" s="315" t="s">
        <v>166</v>
      </c>
      <c r="F771" s="334"/>
      <c r="G771" s="533"/>
      <c r="H771" s="533"/>
      <c r="I771" s="533"/>
    </row>
    <row r="772" spans="1:9" ht="15.75" hidden="1">
      <c r="A772" s="320"/>
      <c r="B772" s="331"/>
      <c r="C772" s="504"/>
      <c r="D772" s="505"/>
      <c r="E772" s="315" t="s">
        <v>167</v>
      </c>
      <c r="F772" s="334"/>
      <c r="G772" s="533"/>
      <c r="H772" s="533"/>
      <c r="I772" s="533"/>
    </row>
    <row r="773" spans="1:9" ht="15.75" hidden="1">
      <c r="A773" s="320"/>
      <c r="B773" s="331"/>
      <c r="C773" s="504"/>
      <c r="D773" s="505"/>
      <c r="E773" s="315" t="s">
        <v>167</v>
      </c>
      <c r="F773" s="334"/>
      <c r="G773" s="533"/>
      <c r="H773" s="533"/>
      <c r="I773" s="533"/>
    </row>
    <row r="774" spans="1:9" ht="24" hidden="1">
      <c r="A774" s="383">
        <v>3092</v>
      </c>
      <c r="B774" s="350" t="s">
        <v>737</v>
      </c>
      <c r="C774" s="599">
        <v>9</v>
      </c>
      <c r="D774" s="512">
        <v>2</v>
      </c>
      <c r="E774" s="361" t="s">
        <v>767</v>
      </c>
      <c r="F774" s="386"/>
      <c r="G774" s="559"/>
      <c r="H774" s="559"/>
      <c r="I774" s="559"/>
    </row>
    <row r="775" spans="1:9" ht="36" hidden="1">
      <c r="A775" s="320"/>
      <c r="B775" s="331"/>
      <c r="C775" s="504"/>
      <c r="D775" s="505"/>
      <c r="E775" s="315" t="s">
        <v>166</v>
      </c>
      <c r="F775" s="334"/>
      <c r="G775" s="533"/>
      <c r="H775" s="533"/>
      <c r="I775" s="533"/>
    </row>
    <row r="776" spans="1:9" ht="15.75" hidden="1">
      <c r="A776" s="320"/>
      <c r="B776" s="331"/>
      <c r="C776" s="504"/>
      <c r="D776" s="505"/>
      <c r="E776" s="315" t="s">
        <v>167</v>
      </c>
      <c r="F776" s="334"/>
      <c r="G776" s="533"/>
      <c r="H776" s="533"/>
      <c r="I776" s="533"/>
    </row>
    <row r="777" spans="1:9" ht="15.75" hidden="1">
      <c r="A777" s="320"/>
      <c r="B777" s="331"/>
      <c r="C777" s="504"/>
      <c r="D777" s="505"/>
      <c r="E777" s="361" t="s">
        <v>167</v>
      </c>
      <c r="F777" s="334"/>
      <c r="G777" s="533"/>
      <c r="H777" s="533"/>
      <c r="I777" s="533"/>
    </row>
    <row r="778" spans="1:9" ht="24.75" thickBot="1">
      <c r="A778" s="390">
        <v>3100</v>
      </c>
      <c r="B778" s="391" t="s">
        <v>768</v>
      </c>
      <c r="C778" s="391">
        <v>0</v>
      </c>
      <c r="D778" s="600">
        <v>0</v>
      </c>
      <c r="E778" s="393" t="s">
        <v>927</v>
      </c>
      <c r="F778" s="394"/>
      <c r="G778" s="368">
        <f>G780</f>
        <v>60000</v>
      </c>
      <c r="H778" s="368">
        <f>H780</f>
        <v>60000</v>
      </c>
      <c r="I778" s="387"/>
    </row>
    <row r="779" spans="1:9" ht="16.5" thickBot="1">
      <c r="A779" s="560"/>
      <c r="B779" s="601"/>
      <c r="C779" s="591"/>
      <c r="D779" s="592"/>
      <c r="E779" s="364" t="s">
        <v>182</v>
      </c>
      <c r="F779" s="602"/>
      <c r="G779" s="565"/>
      <c r="H779" s="565"/>
      <c r="I779" s="565"/>
    </row>
    <row r="780" spans="1:9" ht="24">
      <c r="A780" s="603">
        <v>3110</v>
      </c>
      <c r="B780" s="604" t="s">
        <v>768</v>
      </c>
      <c r="C780" s="604">
        <v>1</v>
      </c>
      <c r="D780" s="605">
        <v>0</v>
      </c>
      <c r="E780" s="606" t="s">
        <v>769</v>
      </c>
      <c r="F780" s="596"/>
      <c r="G780" s="532">
        <f>G782</f>
        <v>60000</v>
      </c>
      <c r="H780" s="532">
        <f>H782</f>
        <v>60000</v>
      </c>
      <c r="I780" s="566"/>
    </row>
    <row r="781" spans="1:9" ht="15.75">
      <c r="A781" s="383"/>
      <c r="B781" s="306"/>
      <c r="C781" s="500"/>
      <c r="D781" s="501"/>
      <c r="E781" s="315" t="s">
        <v>208</v>
      </c>
      <c r="F781" s="324"/>
      <c r="G781" s="544"/>
      <c r="H781" s="544"/>
      <c r="I781" s="544"/>
    </row>
    <row r="782" spans="1:9" ht="16.5" thickBot="1">
      <c r="A782" s="383">
        <v>3112</v>
      </c>
      <c r="B782" s="645" t="s">
        <v>768</v>
      </c>
      <c r="C782" s="645">
        <v>1</v>
      </c>
      <c r="D782" s="646">
        <v>2</v>
      </c>
      <c r="E782" s="647" t="s">
        <v>770</v>
      </c>
      <c r="F782" s="386"/>
      <c r="G782" s="515">
        <f>H782</f>
        <v>60000</v>
      </c>
      <c r="H782" s="515">
        <f>H783</f>
        <v>60000</v>
      </c>
      <c r="I782" s="559"/>
    </row>
    <row r="783" spans="1:9" ht="16.5" thickBot="1">
      <c r="A783" s="648"/>
      <c r="B783" s="649"/>
      <c r="C783" s="650"/>
      <c r="D783" s="651"/>
      <c r="E783" s="105" t="s">
        <v>62</v>
      </c>
      <c r="F783" s="628"/>
      <c r="G783" s="634">
        <f>H783</f>
        <v>60000</v>
      </c>
      <c r="H783" s="634">
        <v>60000</v>
      </c>
      <c r="I783" s="652"/>
    </row>
  </sheetData>
  <sheetProtection/>
  <mergeCells count="11">
    <mergeCell ref="E4:E5"/>
    <mergeCell ref="F4:F5"/>
    <mergeCell ref="A1:I1"/>
    <mergeCell ref="A2:I2"/>
    <mergeCell ref="H3:I3"/>
    <mergeCell ref="G4:G5"/>
    <mergeCell ref="H4:I4"/>
    <mergeCell ref="A4:A5"/>
    <mergeCell ref="B4:B5"/>
    <mergeCell ref="C4:C5"/>
    <mergeCell ref="D4:D5"/>
  </mergeCells>
  <printOptions/>
  <pageMargins left="0.5118110236220472" right="0" top="0" bottom="0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8.421875" style="225" customWidth="1"/>
    <col min="2" max="2" width="51.28125" style="225" customWidth="1"/>
    <col min="3" max="3" width="11.00390625" style="225" customWidth="1"/>
    <col min="4" max="4" width="11.7109375" style="225" customWidth="1"/>
    <col min="5" max="5" width="10.421875" style="225" customWidth="1"/>
    <col min="6" max="6" width="9.140625" style="225" customWidth="1"/>
    <col min="7" max="7" width="11.00390625" style="225" bestFit="1" customWidth="1"/>
    <col min="8" max="16384" width="9.140625" style="225" customWidth="1"/>
  </cols>
  <sheetData>
    <row r="5" spans="1:5" ht="42.75" customHeight="1">
      <c r="A5" s="844" t="s">
        <v>382</v>
      </c>
      <c r="B5" s="845"/>
      <c r="C5" s="845"/>
      <c r="D5" s="845"/>
      <c r="E5" s="845"/>
    </row>
    <row r="6" spans="1:4" ht="14.25">
      <c r="A6" s="607"/>
      <c r="B6" s="2"/>
      <c r="C6" s="2"/>
      <c r="D6" s="2"/>
    </row>
    <row r="7" spans="1:4" ht="13.5" thickBot="1">
      <c r="A7" s="608" t="s">
        <v>383</v>
      </c>
      <c r="B7" s="2"/>
      <c r="C7" s="2"/>
      <c r="D7" s="2"/>
    </row>
    <row r="8" spans="1:5" ht="64.5" thickBot="1">
      <c r="A8" s="846" t="s">
        <v>384</v>
      </c>
      <c r="B8" s="846" t="s">
        <v>179</v>
      </c>
      <c r="C8" s="609" t="s">
        <v>385</v>
      </c>
      <c r="D8" s="609" t="s">
        <v>386</v>
      </c>
      <c r="E8" s="610" t="s">
        <v>387</v>
      </c>
    </row>
    <row r="9" spans="1:5" ht="13.5" thickBot="1">
      <c r="A9" s="847" t="s">
        <v>388</v>
      </c>
      <c r="B9" s="847"/>
      <c r="C9" s="611">
        <v>1</v>
      </c>
      <c r="D9" s="611">
        <v>2</v>
      </c>
      <c r="E9" s="612">
        <v>3</v>
      </c>
    </row>
    <row r="10" spans="1:5" ht="37.5" customHeight="1" thickBot="1">
      <c r="A10" s="613">
        <v>1</v>
      </c>
      <c r="B10" s="614" t="s">
        <v>195</v>
      </c>
      <c r="C10" s="615">
        <v>498</v>
      </c>
      <c r="D10" s="615">
        <v>498</v>
      </c>
      <c r="E10" s="615">
        <v>7620</v>
      </c>
    </row>
    <row r="11" spans="1:5" ht="37.5" customHeight="1" thickBot="1">
      <c r="A11" s="613">
        <v>2</v>
      </c>
      <c r="B11" s="614" t="s">
        <v>389</v>
      </c>
      <c r="C11" s="615">
        <v>0</v>
      </c>
      <c r="D11" s="615">
        <v>0</v>
      </c>
      <c r="E11" s="615">
        <v>820</v>
      </c>
    </row>
    <row r="12" spans="1:5" ht="37.5" customHeight="1" thickBot="1">
      <c r="A12" s="613">
        <v>3</v>
      </c>
      <c r="B12" s="614" t="s">
        <v>201</v>
      </c>
      <c r="C12" s="615">
        <v>4459.2</v>
      </c>
      <c r="D12" s="615">
        <v>4459.2</v>
      </c>
      <c r="E12" s="615">
        <v>51500</v>
      </c>
    </row>
    <row r="13" spans="1:5" ht="13.5" thickBot="1">
      <c r="A13" s="613">
        <v>4</v>
      </c>
      <c r="B13" s="614" t="s">
        <v>390</v>
      </c>
      <c r="C13" s="616">
        <v>70</v>
      </c>
      <c r="D13" s="615">
        <v>70</v>
      </c>
      <c r="E13" s="617" t="s">
        <v>777</v>
      </c>
    </row>
    <row r="14" spans="1:5" ht="13.5" thickBot="1">
      <c r="A14" s="613">
        <v>5</v>
      </c>
      <c r="B14" s="614" t="s">
        <v>391</v>
      </c>
      <c r="C14" s="615">
        <v>80</v>
      </c>
      <c r="D14" s="615">
        <v>80</v>
      </c>
      <c r="E14" s="617" t="s">
        <v>777</v>
      </c>
    </row>
    <row r="15" spans="1:4" ht="14.25">
      <c r="A15" s="618" t="s">
        <v>392</v>
      </c>
      <c r="B15" s="2"/>
      <c r="C15" s="2"/>
      <c r="D15" s="2"/>
    </row>
  </sheetData>
  <sheetProtection/>
  <mergeCells count="3">
    <mergeCell ref="A5:E5"/>
    <mergeCell ref="A8:A9"/>
    <mergeCell ref="B8:B9"/>
  </mergeCells>
  <printOptions/>
  <pageMargins left="0.33" right="0.4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2018-01-15T05:57:44Z</cp:lastPrinted>
  <dcterms:created xsi:type="dcterms:W3CDTF">1996-10-14T23:33:28Z</dcterms:created>
  <dcterms:modified xsi:type="dcterms:W3CDTF">2018-02-06T09:11:01Z</dcterms:modified>
  <cp:category/>
  <cp:version/>
  <cp:contentType/>
  <cp:contentStatus/>
</cp:coreProperties>
</file>